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NO PRICE\"/>
    </mc:Choice>
  </mc:AlternateContent>
  <xr:revisionPtr revIDLastSave="0" documentId="13_ncr:1_{37675204-C75E-4EDF-8D79-6E2AC38813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6" i="1"/>
  <c r="N7" i="1"/>
  <c r="N8" i="1"/>
  <c r="N11" i="1"/>
  <c r="N12" i="1"/>
  <c r="N13" i="1"/>
  <c r="N15" i="1"/>
  <c r="N16" i="1"/>
  <c r="N17" i="1"/>
  <c r="N1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1" i="1"/>
  <c r="N42" i="1"/>
  <c r="N45" i="1"/>
  <c r="N47" i="1"/>
  <c r="N48" i="1"/>
  <c r="N49" i="1"/>
  <c r="N50" i="1"/>
  <c r="N51" i="1"/>
  <c r="N52" i="1"/>
  <c r="N53" i="1"/>
  <c r="N55" i="1"/>
  <c r="N56" i="1"/>
  <c r="N58" i="1"/>
  <c r="N59" i="1"/>
  <c r="N60" i="1"/>
  <c r="N62" i="1"/>
  <c r="N63" i="1"/>
  <c r="N64" i="1"/>
  <c r="N65" i="1"/>
  <c r="N66" i="1"/>
  <c r="N68" i="1"/>
  <c r="N69" i="1"/>
  <c r="N70" i="1"/>
  <c r="N71" i="1"/>
  <c r="N72" i="1"/>
  <c r="N74" i="1"/>
  <c r="N75" i="1"/>
  <c r="N76" i="1"/>
  <c r="N78" i="1"/>
  <c r="N80" i="1"/>
  <c r="N81" i="1"/>
  <c r="N82" i="1"/>
  <c r="N83" i="1"/>
  <c r="N84" i="1"/>
  <c r="N86" i="1"/>
  <c r="N87" i="1"/>
  <c r="N88" i="1"/>
  <c r="N89" i="1"/>
  <c r="N90" i="1"/>
  <c r="N91" i="1"/>
  <c r="N92" i="1"/>
  <c r="N93" i="1"/>
  <c r="N94" i="1"/>
  <c r="N96" i="1"/>
  <c r="N97" i="1"/>
  <c r="N100" i="1"/>
  <c r="N105" i="1"/>
  <c r="N106" i="1"/>
  <c r="N107" i="1"/>
  <c r="N110" i="1"/>
  <c r="N111" i="1"/>
  <c r="N113" i="1"/>
  <c r="N117" i="1"/>
  <c r="N118" i="1"/>
  <c r="N1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1BDE8E-B20A-4A1C-A6AD-E08AD5F4542E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EBC7C3AD-6D45-44C3-B1BF-FF09371091B8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5A119FCC-C7CC-4C23-BC2E-46AFA6CA60B4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768DE5F8-9BA8-4D2B-B563-F2D7B17CCA56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F1753897-90C3-45FF-8FAD-9F166294F658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<sst xmlns="http://schemas.openxmlformats.org/spreadsheetml/2006/main" count="1367" uniqueCount="369">
  <si>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</si>
  <si>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</si>
  <si>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</si>
  <si>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</si>
  <si>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</si>
  <si>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</si>
  <si>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</si>
  <si>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</si>
  <si>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</si>
  <si>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</si>
  <si>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</si>
  <si>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</si>
  <si>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Measurements</t>
  </si>
  <si>
    <t>Video Link</t>
  </si>
  <si>
    <t>AVALABLE</t>
  </si>
  <si>
    <t>IGI</t>
  </si>
  <si>
    <t>HEART MODIFIED</t>
  </si>
  <si>
    <t xml:space="preserve">  INTENSE PINK</t>
  </si>
  <si>
    <t>VS2</t>
  </si>
  <si>
    <t>Excellent</t>
  </si>
  <si>
    <t>LABGROWN</t>
  </si>
  <si>
    <t>A300</t>
  </si>
  <si>
    <t>NONE</t>
  </si>
  <si>
    <t xml:space="preserve">  VIVID PINK</t>
  </si>
  <si>
    <t>VS1</t>
  </si>
  <si>
    <t>16.39*18.87*10.72</t>
  </si>
  <si>
    <t>https://workshop.360view.link/360viewer/360view.html?d=3007250-5-7006</t>
  </si>
  <si>
    <t>A301</t>
  </si>
  <si>
    <t>16.30*18.97*10.68</t>
  </si>
  <si>
    <t>https://workshop.360view.link/360viewer/360view.html?d=3007252-5-700-8</t>
  </si>
  <si>
    <t>A302</t>
  </si>
  <si>
    <t>OVAL MODIFIED</t>
  </si>
  <si>
    <t>VVS2</t>
  </si>
  <si>
    <t>20.90*14.76*9.59</t>
  </si>
  <si>
    <t>https://workshop.360view.link/360viewer/360view.html?d=3007250-5-7001</t>
  </si>
  <si>
    <t>A189</t>
  </si>
  <si>
    <t>14.76*17.73*10.36</t>
  </si>
  <si>
    <t>https://workshop.360view.link/360viewer/360view.html?d=1706258-A189</t>
  </si>
  <si>
    <t>A273</t>
  </si>
  <si>
    <t>LAB</t>
  </si>
  <si>
    <t>IN LAB</t>
  </si>
  <si>
    <t>https://workshop.360view.link/360viewer/360view.html?d=0207254-160--1</t>
  </si>
  <si>
    <t>A274</t>
  </si>
  <si>
    <t>https://workshop.360view.link/360viewer/360view.html?d=0207257-160-24-2</t>
  </si>
  <si>
    <t>A149</t>
  </si>
  <si>
    <t xml:space="preserve">PEAR </t>
  </si>
  <si>
    <t>A278</t>
  </si>
  <si>
    <t>14.22*16.96*9.41</t>
  </si>
  <si>
    <t>https://workshop.360view.link/360viewer/360view.html?d=3007250-5-70009</t>
  </si>
  <si>
    <t>A264</t>
  </si>
  <si>
    <t>12.65*15.09*8.13</t>
  </si>
  <si>
    <t>https://workshop.360view.link/360viewer/360view.html?d=0207251-160-24-3</t>
  </si>
  <si>
    <t>A267</t>
  </si>
  <si>
    <t xml:space="preserve">EMERALD </t>
  </si>
  <si>
    <t>15.61*10.39*6.36</t>
  </si>
  <si>
    <t>https://workshop.360view.link/360viewer/360view.html?d=1706253-711521235</t>
  </si>
  <si>
    <t>A81</t>
  </si>
  <si>
    <t>SI1</t>
  </si>
  <si>
    <t>Very good</t>
  </si>
  <si>
    <t>13.89*9.85*6.27</t>
  </si>
  <si>
    <t>https://ds-360.jaykar.co.in/ds360/JYK17D2539922/VIDEO/JYK17D2539922.html</t>
  </si>
  <si>
    <t>A12</t>
  </si>
  <si>
    <t>13.72*9.83*6.36</t>
  </si>
  <si>
    <t>https://ds-360.jaykar.co.in/ds360/JYK17D2539920/VIDEO/JYK17D2539920.html</t>
  </si>
  <si>
    <t>A5</t>
  </si>
  <si>
    <t>12.23*14.51*6.99</t>
  </si>
  <si>
    <t>https://workshop.360view.link/360viewer/360view.html?d=1607254--A5</t>
  </si>
  <si>
    <t>A225</t>
  </si>
  <si>
    <t xml:space="preserve">  INTENSE PINK </t>
  </si>
  <si>
    <t>11.22*13.25*7.14</t>
  </si>
  <si>
    <t>https://workshop.360view.link/360viewer/360view.html?d=0906256-A225</t>
  </si>
  <si>
    <t>A86</t>
  </si>
  <si>
    <t>13.72 *9.76 *6.10</t>
  </si>
  <si>
    <t>https://ds-360.jaykar.co.in/Ds360/668407488/VIDEO/668407488.html</t>
  </si>
  <si>
    <t>A83</t>
  </si>
  <si>
    <t>13.63*10.10*6.11</t>
  </si>
  <si>
    <t>https://workshop.360view.link/360viewer/360view.html?d=2905254-A83-PINK</t>
  </si>
  <si>
    <t>A90</t>
  </si>
  <si>
    <t>13.25*9.59*5.73</t>
  </si>
  <si>
    <t>https://workshop.360view.link/360viewer/360view.html?d=2905252-A90-PINK</t>
  </si>
  <si>
    <t>A265</t>
  </si>
  <si>
    <t>9.91*12.09*6.63</t>
  </si>
  <si>
    <t>https://workshop.360view.link/360viewer/360view.html?d=0207253-160-24-3B</t>
  </si>
  <si>
    <t>A10</t>
  </si>
  <si>
    <t>12.94*9.42*5.82</t>
  </si>
  <si>
    <t>https://ds-360.jaykar.co.in/Ds360/669468845/VIDEO/669468845.html</t>
  </si>
  <si>
    <t>A6</t>
  </si>
  <si>
    <t>PEAR MODIFIED</t>
  </si>
  <si>
    <t>13.88*9.01*5.58</t>
  </si>
  <si>
    <t>https://ds-360.jaykar.co.in/Ds360/669468846/VIDEO/669468846.html</t>
  </si>
  <si>
    <t>A87</t>
  </si>
  <si>
    <t>CUSHION MODIFIED</t>
  </si>
  <si>
    <t>12.16*8.32*5.64</t>
  </si>
  <si>
    <t>https://workshop.360view.link/360viewer/360view.html?d=0306254-A87-PINK</t>
  </si>
  <si>
    <t>A7</t>
  </si>
  <si>
    <t>HEART</t>
  </si>
  <si>
    <t>10.99*11.90*6.65</t>
  </si>
  <si>
    <t>https://workshop.360view.link/360viewer/360view.html?d=0306250-A7-PINK</t>
  </si>
  <si>
    <t>A89</t>
  </si>
  <si>
    <t>10.52*11.35*6.52</t>
  </si>
  <si>
    <t>https://workshop.360view.link/360viewer/360view.html?d=0306254-A89-PINK</t>
  </si>
  <si>
    <t>A97</t>
  </si>
  <si>
    <t>CUSHION</t>
  </si>
  <si>
    <t>9.46*8.98*5.65</t>
  </si>
  <si>
    <t>https://workshop.360view.link/360viewer/360view.html?d=0306257-A97-PINK</t>
  </si>
  <si>
    <t>A99</t>
  </si>
  <si>
    <t xml:space="preserve">CUSHION </t>
  </si>
  <si>
    <t>10.76*7.84*5.41</t>
  </si>
  <si>
    <t>https://workshop.360view.link/360viewer/360view.html?d=0306251-A99-PINK</t>
  </si>
  <si>
    <t>A96</t>
  </si>
  <si>
    <t>8.90*8.49*5.86</t>
  </si>
  <si>
    <t>https://workshop.360view.link/360viewer/360view.html?d=0306255-A46-PINK</t>
  </si>
  <si>
    <t>A88</t>
  </si>
  <si>
    <t>9.60*11.22*6.38</t>
  </si>
  <si>
    <t>https://workshop.360view.link/360viewer/360view.html?d=0306252-A88-PINK</t>
  </si>
  <si>
    <t>A98</t>
  </si>
  <si>
    <t>9.42*8.70*5.63</t>
  </si>
  <si>
    <t>https://workshop.360view.link/360viewer/360view.html?d=0306253-A98-PINK</t>
  </si>
  <si>
    <t>A91</t>
  </si>
  <si>
    <t>11.15*7.41*4.67</t>
  </si>
  <si>
    <t>https://view.varnivideo.com/video.html?d=331-7</t>
  </si>
  <si>
    <t>A92</t>
  </si>
  <si>
    <t>9.41*8.00*5.32</t>
  </si>
  <si>
    <t>https://ds-360.jaykar.co.in/ds360/JYK17D2539915/VIDEO/JYK17D2539915.html</t>
  </si>
  <si>
    <t>A94</t>
  </si>
  <si>
    <t>8.60*8.44*5.42</t>
  </si>
  <si>
    <t>https://ds-360.jaykar.co.in/ds360/JYK17D2539923/VIDEO/JYK17D2539923.html</t>
  </si>
  <si>
    <t>A195</t>
  </si>
  <si>
    <t>10.34*7.47*4.87</t>
  </si>
  <si>
    <t>https://workshop.360view.link/360viewer/360view.html?d=1706256-A195</t>
  </si>
  <si>
    <t>A95</t>
  </si>
  <si>
    <t>10.43*7.30*4.79</t>
  </si>
  <si>
    <t>https://workshop.360view.link/360viewer/360view.html?d=0606253-A95</t>
  </si>
  <si>
    <t>A93</t>
  </si>
  <si>
    <t>OVAL</t>
  </si>
  <si>
    <t>10.10*7.51*4.67</t>
  </si>
  <si>
    <t>https://ds-360.jaykar.co.in/ds360/JYK17D2539912/VIDEO/JYK17D2539912.html</t>
  </si>
  <si>
    <t>A102</t>
  </si>
  <si>
    <t xml:space="preserve">  PINK</t>
  </si>
  <si>
    <t>A105</t>
  </si>
  <si>
    <t>PRINCESS</t>
  </si>
  <si>
    <t>7.39*7.03*5.02</t>
  </si>
  <si>
    <t>https://ds-360.jaykar.co.in/ds360/JYK17D2539916/VIDEO/JYK17D2539916.html</t>
  </si>
  <si>
    <t>A104</t>
  </si>
  <si>
    <t>7.19*6.92*5.10</t>
  </si>
  <si>
    <t>https://ds-360.jaykar.co.in/ds360/JYK17D2539924/VIDEO/JYK17D2539924.html</t>
  </si>
  <si>
    <t>A100</t>
  </si>
  <si>
    <t>RADIANT</t>
  </si>
  <si>
    <t>8.56*6.13*4.32</t>
  </si>
  <si>
    <t>https://ds-360.jaykar.co.in/ds360/JYK17D2539917/VIDEO/JYK17D2539917.html</t>
  </si>
  <si>
    <t>A106</t>
  </si>
  <si>
    <t>6.91*6.81*4.73</t>
  </si>
  <si>
    <t>https://workshop.360view.link/360viewer/360view.html?d=0606254-A106</t>
  </si>
  <si>
    <t>A194</t>
  </si>
  <si>
    <t>6.81*6.80*4.55</t>
  </si>
  <si>
    <t>https://workshop.360view.link/360viewer/360view.html?d=1706251-A194</t>
  </si>
  <si>
    <t>A103</t>
  </si>
  <si>
    <t>8.91*9.29*5.34</t>
  </si>
  <si>
    <t>https://workshop.360view.link/360viewer/360view.html?d=0606251-A103</t>
  </si>
  <si>
    <t>A101</t>
  </si>
  <si>
    <t>6.81*6.77*4.93</t>
  </si>
  <si>
    <t>https://ds-360.jaykar.co.in/ds360/JYK17D2539914/VIDEO/JYK17D2539914.html</t>
  </si>
  <si>
    <t>A212</t>
  </si>
  <si>
    <t>9.12*6.62*4.25</t>
  </si>
  <si>
    <t>https://workshop.360view.link/360viewer/360view.html?d=0706258-A212</t>
  </si>
  <si>
    <t>A122</t>
  </si>
  <si>
    <t>ROUND</t>
  </si>
  <si>
    <t>7.76*7.69*4.08</t>
  </si>
  <si>
    <t>https://workshop.360view.link/360viewer/360view.html?d=3005257-A122-PINK</t>
  </si>
  <si>
    <t>A158</t>
  </si>
  <si>
    <t>A162</t>
  </si>
  <si>
    <t>7.74*5.49*3.49</t>
  </si>
  <si>
    <t>https://workshop.360view.link/360viewer/360view.html?d=0706257-A162</t>
  </si>
  <si>
    <t>A210</t>
  </si>
  <si>
    <t>10.34*6.27*3.87</t>
  </si>
  <si>
    <t>https://workshop.360view.link/360viewer/360view.html?d=0706254-A210</t>
  </si>
  <si>
    <t>A214</t>
  </si>
  <si>
    <t>10.29*6.22*3.92</t>
  </si>
  <si>
    <t>https://workshop.360view.link/360viewer/360view.html?d=0706254-A214</t>
  </si>
  <si>
    <t>A159</t>
  </si>
  <si>
    <t>A213</t>
  </si>
  <si>
    <t>7.43*5.34*3.78</t>
  </si>
  <si>
    <t>https://workshop.360view.link/360viewer/360view.html?d=0706256-A213</t>
  </si>
  <si>
    <t>A206</t>
  </si>
  <si>
    <t>7.20*5.23*3.57</t>
  </si>
  <si>
    <t>https://workshop.360view.link/360viewer/360view.html?d=0706251-A206</t>
  </si>
  <si>
    <t>A209</t>
  </si>
  <si>
    <t>7.23*5.03*3.61</t>
  </si>
  <si>
    <t>https://workshop.360view.link/360viewer/360view.html?d=0706255-A209</t>
  </si>
  <si>
    <t>A125</t>
  </si>
  <si>
    <t>7.62*4.75*3.13</t>
  </si>
  <si>
    <t>https://workshop.360view.link/360viewer/360view.html?d=3005254-A125-PINK</t>
  </si>
  <si>
    <t>A211</t>
  </si>
  <si>
    <t>6.95*6.98*4.19</t>
  </si>
  <si>
    <t>https://workshop.360view.link/360viewer/360view.html?d=0706251-A211</t>
  </si>
  <si>
    <t>A126</t>
  </si>
  <si>
    <t>8.73*5.82*3.48</t>
  </si>
  <si>
    <t>https://view.varnivideo.com/video.html?d=PI-32</t>
  </si>
  <si>
    <t>A109</t>
  </si>
  <si>
    <t>6.55*6.67*4.09</t>
  </si>
  <si>
    <t>https://workshop.360view.link/360viewer/360view.html?d=0706251-A109</t>
  </si>
  <si>
    <t>A77</t>
  </si>
  <si>
    <t xml:space="preserve">  VIVID RED</t>
  </si>
  <si>
    <t>6.47*7.48*3.92</t>
  </si>
  <si>
    <t>https://workshop.360view.link/360viewer/360view.html?d=0406253-A77-RED</t>
  </si>
  <si>
    <t>A215</t>
  </si>
  <si>
    <t>9.01*5.69*3.47</t>
  </si>
  <si>
    <t>https://workshop.360view.link/360viewer/360view.html?d=0706254-A215</t>
  </si>
  <si>
    <t>A110</t>
  </si>
  <si>
    <t>6.62*6.67*3.94</t>
  </si>
  <si>
    <t>https://workshop.360view.link/360viewer/360view.html?d=0706250-A110</t>
  </si>
  <si>
    <t>A230</t>
  </si>
  <si>
    <t>A208</t>
  </si>
  <si>
    <t>8.36*5.46*3.52</t>
  </si>
  <si>
    <t>https://workshop.360view.link/360viewer/360view.html?d=0706251-A208</t>
  </si>
  <si>
    <t>A111</t>
  </si>
  <si>
    <t>6.47*6.50*3.95</t>
  </si>
  <si>
    <t>https://workshop.360view.link/360viewer/360view.html?d=0906256-A111</t>
  </si>
  <si>
    <t>A123</t>
  </si>
  <si>
    <t>6.76*4.77*3.09</t>
  </si>
  <si>
    <t>https://workshop.360view.link/360viewer/360view.html?d=3005252-A123-PINK</t>
  </si>
  <si>
    <t>A112</t>
  </si>
  <si>
    <t>6.45*6.50*3.91</t>
  </si>
  <si>
    <t>https://workshop.360view.link/360viewer/360view.html?d=0906252-A112</t>
  </si>
  <si>
    <t>A220</t>
  </si>
  <si>
    <t>7.43*5.33*3.23</t>
  </si>
  <si>
    <t>https://workshop.360view.link/360viewer/360view.html?d=0706254-A220</t>
  </si>
  <si>
    <t>A120</t>
  </si>
  <si>
    <t>6.57*6.60*3.87</t>
  </si>
  <si>
    <t>https://workshop.360view.link/360viewer/360view.html?d=1706253-A120</t>
  </si>
  <si>
    <t>A115</t>
  </si>
  <si>
    <t>6.53*6.58*3.91</t>
  </si>
  <si>
    <t>A217</t>
  </si>
  <si>
    <t>MARQUISE</t>
  </si>
  <si>
    <t>10.55*4.95*3.24</t>
  </si>
  <si>
    <t>https://workshop.360view.link/360viewer/360view.html?d=0706256-A217</t>
  </si>
  <si>
    <t>A127</t>
  </si>
  <si>
    <t>5.56*5.14*3.71</t>
  </si>
  <si>
    <t>https://workshop.360view.link/360viewer/360view.html?d=1706255-A127</t>
  </si>
  <si>
    <t>A223</t>
  </si>
  <si>
    <t>6.48*6.52*3.19</t>
  </si>
  <si>
    <t>https://workshop.360view.link/360viewer/360view.html?d=0706251-A223</t>
  </si>
  <si>
    <t>A160</t>
  </si>
  <si>
    <t>A124</t>
  </si>
  <si>
    <t>7.30*4.54*2.79</t>
  </si>
  <si>
    <t>https://workshop.360view.link/360viewer/360view.html?d=1706254-A124</t>
  </si>
  <si>
    <t>A117</t>
  </si>
  <si>
    <t>6.51*6.41*3.33</t>
  </si>
  <si>
    <t>https://workshop.360view.link/360viewer/360view.html?d=3005254-A117-PINK</t>
  </si>
  <si>
    <t>A119</t>
  </si>
  <si>
    <t>6.26*6.29*3.94</t>
  </si>
  <si>
    <t>https://workshop.360view.link/360viewer/360view.html?d=1706258-A119</t>
  </si>
  <si>
    <t>A118</t>
  </si>
  <si>
    <t>6.40*6.35*3.94</t>
  </si>
  <si>
    <t>https://workshop.360view.link/360viewer/360view.html?d=3005253-A118-PINK</t>
  </si>
  <si>
    <t>A113</t>
  </si>
  <si>
    <t>A207</t>
  </si>
  <si>
    <t>8.46*5.68*3.49</t>
  </si>
  <si>
    <t>https://workshop.360view.link/360viewer/360view.html?d=0706256-A207</t>
  </si>
  <si>
    <t>A114</t>
  </si>
  <si>
    <t>6.38*6.41*3.94</t>
  </si>
  <si>
    <t>https://workshop.360view.link/360viewer/360view.html?d=0906253-A114</t>
  </si>
  <si>
    <t>A219</t>
  </si>
  <si>
    <t>6.30*6.36*3.92</t>
  </si>
  <si>
    <t>https://workshop.360view.link/360viewer/360view.html?d=0706250-A219</t>
  </si>
  <si>
    <t>A222</t>
  </si>
  <si>
    <t>8.93*5.63*3.41</t>
  </si>
  <si>
    <t>https://workshop.360view.link/360viewer/360view.html?d=0706257-A222</t>
  </si>
  <si>
    <t>A116</t>
  </si>
  <si>
    <t>6.40*6.36*3.89</t>
  </si>
  <si>
    <t>https://workshop.360view.link/360viewer/360view.html?d=3005258-A116-PINK</t>
  </si>
  <si>
    <t>A218</t>
  </si>
  <si>
    <t>8.09*5.64*3.30</t>
  </si>
  <si>
    <t>https://workshop.360view.link/360viewer/360view.html?d=0706254-A218</t>
  </si>
  <si>
    <t>A216</t>
  </si>
  <si>
    <t>6.84*4.60*2.93</t>
  </si>
  <si>
    <t>https://workshop.360view.link/360viewer/360view.html?d=0706252-A216</t>
  </si>
  <si>
    <t>A121</t>
  </si>
  <si>
    <t>6.19*6.27*3.77</t>
  </si>
  <si>
    <t>A137</t>
  </si>
  <si>
    <t>6.36*4.70*3.23</t>
  </si>
  <si>
    <t>https://view.varnivideo.com/video.html?d=P-1&amp;z=1</t>
  </si>
  <si>
    <t>A143</t>
  </si>
  <si>
    <t>6.34*6.36*3.70</t>
  </si>
  <si>
    <t>A146</t>
  </si>
  <si>
    <t>6.06*6.53*3.84</t>
  </si>
  <si>
    <t>A134</t>
  </si>
  <si>
    <t>6.23*6.26*3.57</t>
  </si>
  <si>
    <t>A129</t>
  </si>
  <si>
    <t>6.03*6.08*3.76</t>
  </si>
  <si>
    <t>A136</t>
  </si>
  <si>
    <t>8.33*5.03*3.35</t>
  </si>
  <si>
    <t>A144</t>
  </si>
  <si>
    <t>5.88*6.31*3.59</t>
  </si>
  <si>
    <t>https://workshop.360view.link/360viewer/360view.html?d=3005254-A144-PINK</t>
  </si>
  <si>
    <t>A190</t>
  </si>
  <si>
    <t>6.58*4.22*2.77</t>
  </si>
  <si>
    <t>https://workshop.360view.link/360viewer/360view.html?d=1706256-A190</t>
  </si>
  <si>
    <t>A141</t>
  </si>
  <si>
    <t>7.73*5.11*3.12</t>
  </si>
  <si>
    <t>https://workshop.360view.link/360viewer/360view.html?d=3005253-A141-PINK</t>
  </si>
  <si>
    <t>A224</t>
  </si>
  <si>
    <t>A138</t>
  </si>
  <si>
    <t>5.28*5.93*3.66</t>
  </si>
  <si>
    <t>A145</t>
  </si>
  <si>
    <t>5.64*5.57*3.53</t>
  </si>
  <si>
    <t>https://workshop.360view.link/360viewer/360view.html?d=3005255-A145-PINK</t>
  </si>
  <si>
    <t>A132</t>
  </si>
  <si>
    <t>6.03*4.10*2.69</t>
  </si>
  <si>
    <t>https://view.varnivideo.com/video.html?d=P-7&amp;z=1</t>
  </si>
  <si>
    <t>A128</t>
  </si>
  <si>
    <t>5.29*6.04*3.57</t>
  </si>
  <si>
    <t>A147</t>
  </si>
  <si>
    <t>7.21*4.82*2.89</t>
  </si>
  <si>
    <t>https://workshop.360view.link/360viewer/360view.html?d=3005257-A147-PINK</t>
  </si>
  <si>
    <t>A142</t>
  </si>
  <si>
    <t>7.93*4.26*2.63</t>
  </si>
  <si>
    <t>A140</t>
  </si>
  <si>
    <t>5.08*5.10*3.11</t>
  </si>
  <si>
    <t>A135</t>
  </si>
  <si>
    <t>4.97*5.05*3.14</t>
  </si>
  <si>
    <t>A130</t>
  </si>
  <si>
    <t>6.22*4.53*2.53</t>
  </si>
  <si>
    <t>https://workshop.360view.link/360viewer/360view.html?d=3005256-A130-PINK</t>
  </si>
  <si>
    <t>A131</t>
  </si>
  <si>
    <t>4.88*4.81*2.35</t>
  </si>
  <si>
    <t>https://workshop.360view.link/360viewer/360view.html?d=3005256-A131-PINK</t>
  </si>
  <si>
    <t>A221</t>
  </si>
  <si>
    <t>A139</t>
  </si>
  <si>
    <t>3.90*3.93*2.33</t>
  </si>
  <si>
    <t>A133</t>
  </si>
  <si>
    <t>3.62*3.57*2.27</t>
  </si>
  <si>
    <t>https://workshop.360view.link/360viewer/360view.html?d=3005250-A133-PINK</t>
  </si>
  <si>
    <t>A32</t>
  </si>
  <si>
    <t>17.24*19.25*10.04</t>
  </si>
  <si>
    <t>https://workshop.360view.link/360viewer/360view.html?d=0506258-112-23</t>
  </si>
  <si>
    <t>Type</t>
  </si>
  <si>
    <t>VS 2</t>
  </si>
  <si>
    <t>Very Good</t>
  </si>
  <si>
    <t>14.97*18.68*9.47</t>
  </si>
  <si>
    <t>14.76*17.48*8.73</t>
  </si>
  <si>
    <t>VVS 2</t>
  </si>
  <si>
    <t>22.50*14.20*8.89</t>
  </si>
  <si>
    <t>Mobile Video Link</t>
  </si>
  <si>
    <t>A108</t>
  </si>
  <si>
    <t>8.19*8.68*4.92</t>
  </si>
  <si>
    <t>https://workshop.360view.link/360viewer/360view.html?d=0606256-A108</t>
  </si>
  <si>
    <t xml:space="preserve">https://workshop.360view.link/360viewer/360view.html?d=0707255-A149   </t>
  </si>
  <si>
    <t>A303</t>
  </si>
  <si>
    <t>A276</t>
  </si>
  <si>
    <t xml:space="preserve">HEART </t>
  </si>
  <si>
    <t>A275</t>
  </si>
  <si>
    <t>16.01*18.34*9.02</t>
  </si>
  <si>
    <t>A277</t>
  </si>
  <si>
    <t>14.41*17.39*9.61</t>
  </si>
  <si>
    <t>A286</t>
  </si>
  <si>
    <t>14.46*17.00*8.74</t>
  </si>
  <si>
    <t>A279</t>
  </si>
  <si>
    <t>A324</t>
  </si>
  <si>
    <t>A325</t>
  </si>
  <si>
    <t>ASSAR</t>
  </si>
  <si>
    <t>A327</t>
  </si>
  <si>
    <t>A329</t>
  </si>
  <si>
    <t>A326</t>
  </si>
  <si>
    <t>9.68*7.11*4.47</t>
  </si>
  <si>
    <t>7.38*7.36*4.76</t>
  </si>
  <si>
    <t>10.35*7.12*4.41</t>
  </si>
  <si>
    <t>8.45*5.81*3.54</t>
  </si>
  <si>
    <t>7.36*5.28*3.26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</si>
</sst>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521"/>
  <sheetViews>
    <sheetView tabSelected="1" workbookViewId="0">
      <selection activeCell="I5" sqref="I5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8.6640625" bestFit="1" customWidth="1"/>
    <col min="5" max="5" width="16.6640625" bestFit="1" customWidth="1"/>
    <col min="6" max="6" width="20" bestFit="1" customWidth="1"/>
    <col min="7" max="7" width="12.109375" bestFit="1" customWidth="1"/>
    <col min="8" max="8" width="15.554687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9.44140625" bestFit="1" customWidth="1"/>
    <col min="14" max="14" width="19.44140625" customWidth="1"/>
    <col min="15" max="15" width="77.77734375" bestFit="1" customWidth="1"/>
    <col min="16" max="16" width="12.109375" bestFit="1" customWidth="1"/>
    <col min="17" max="17" width="77.77734375" bestFit="1" customWidth="1"/>
    <col min="18" max="18" width="12.109375" bestFit="1" customWidth="1"/>
    <col min="19" max="19" width="77.77734375" bestFit="1" customWidth="1"/>
    <col min="20" max="20" width="12.109375" bestFit="1" customWidth="1"/>
    <col min="21" max="21" width="19.44140625" customWidth="1"/>
    <col min="22" max="22" width="77.77734375" bestFit="1" customWidth="1"/>
    <col min="23" max="23" width="12.109375" bestFit="1" customWidth="1"/>
    <col min="24" max="24" width="19.44140625" customWidth="1"/>
    <col min="25" max="25" width="77.77734375" bestFit="1" customWidth="1"/>
    <col min="26" max="26" width="12.109375" bestFit="1" customWidth="1"/>
  </cols>
  <sheetData>
    <row r="1" spans="1:99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343</v>
      </c>
      <c r="O1" s="1" t="s">
        <v>13</v>
      </c>
      <c r="P1" s="1" t="s">
        <v>336</v>
      </c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21" customHeight="1" x14ac:dyDescent="0.3">
      <c r="A2" s="4">
        <v>1</v>
      </c>
      <c r="B2" s="4" t="s">
        <v>333</v>
      </c>
      <c r="C2" s="4" t="s">
        <v>14</v>
      </c>
      <c r="D2" s="4" t="s">
        <v>15</v>
      </c>
      <c r="E2" s="4">
        <v>717577454</v>
      </c>
      <c r="F2" s="4" t="s">
        <v>16</v>
      </c>
      <c r="G2" s="5">
        <v>25.4</v>
      </c>
      <c r="H2" s="4" t="s">
        <v>17</v>
      </c>
      <c r="I2" s="4" t="s">
        <v>18</v>
      </c>
      <c r="J2" s="4"/>
      <c r="K2" s="4" t="s">
        <v>19</v>
      </c>
      <c r="L2" s="4" t="s">
        <v>19</v>
      </c>
      <c r="M2" s="4" t="s">
        <v>334</v>
      </c>
      <c r="N2" s="15" t="str">
        <f>HYPERLINK("https://workshop.360view.link/360viewer/360view.html?d=0506258-112-23", "Video 360°")</f>
        <v>Video 360°</v>
      </c>
      <c r="O2" s="6" t="s">
        <v>335</v>
      </c>
      <c r="P2" s="4" t="s">
        <v>20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1" customHeight="1" x14ac:dyDescent="0.3">
      <c r="A3" s="2">
        <v>2</v>
      </c>
      <c r="B3" s="2" t="s">
        <v>21</v>
      </c>
      <c r="C3" s="2" t="s">
        <v>39</v>
      </c>
      <c r="D3" s="2" t="s">
        <v>15</v>
      </c>
      <c r="E3" s="2" t="s">
        <v>40</v>
      </c>
      <c r="F3" s="2" t="s">
        <v>16</v>
      </c>
      <c r="G3" s="7">
        <v>25.1</v>
      </c>
      <c r="H3" s="2" t="s">
        <v>23</v>
      </c>
      <c r="I3" s="2" t="s">
        <v>24</v>
      </c>
      <c r="J3" s="2"/>
      <c r="K3" s="2" t="s">
        <v>19</v>
      </c>
      <c r="L3" s="2" t="s">
        <v>19</v>
      </c>
      <c r="M3" s="2" t="s">
        <v>25</v>
      </c>
      <c r="N3" s="16" t="str">
        <f>HYPERLINK("https://workshop.360view.link/360viewer/360view.html?d=3007250-5-7006", "Video 360°")</f>
        <v>Video 360°</v>
      </c>
      <c r="O3" s="8" t="s">
        <v>26</v>
      </c>
      <c r="P3" s="2" t="s">
        <v>20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21" customHeight="1" x14ac:dyDescent="0.3">
      <c r="A4" s="2">
        <v>3</v>
      </c>
      <c r="B4" s="2" t="s">
        <v>27</v>
      </c>
      <c r="C4" s="2" t="s">
        <v>14</v>
      </c>
      <c r="D4" s="2" t="s">
        <v>22</v>
      </c>
      <c r="E4" s="2" t="s">
        <v>22</v>
      </c>
      <c r="F4" s="2" t="s">
        <v>16</v>
      </c>
      <c r="G4" s="7">
        <v>25.06</v>
      </c>
      <c r="H4" s="2" t="s">
        <v>23</v>
      </c>
      <c r="I4" s="2" t="s">
        <v>24</v>
      </c>
      <c r="J4" s="2"/>
      <c r="K4" s="2" t="s">
        <v>19</v>
      </c>
      <c r="L4" s="2" t="s">
        <v>19</v>
      </c>
      <c r="M4" s="2" t="s">
        <v>28</v>
      </c>
      <c r="N4" s="16" t="str">
        <f>HYPERLINK("https://workshop.360view.link/360viewer/360view.html?d=3007252-5-700-8", "Video 360°")</f>
        <v>Video 360°</v>
      </c>
      <c r="O4" s="8" t="s">
        <v>29</v>
      </c>
      <c r="P4" s="2" t="s">
        <v>20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21" customHeight="1" x14ac:dyDescent="0.3">
      <c r="A5" s="2">
        <v>4</v>
      </c>
      <c r="B5" s="2" t="s">
        <v>349</v>
      </c>
      <c r="C5" s="2" t="s">
        <v>7</v>
      </c>
      <c r="D5" s="2" t="s">
        <v>22</v>
      </c>
      <c r="E5" s="2" t="s">
        <v>22</v>
      </c>
      <c r="F5" s="2" t="s">
        <v>350</v>
      </c>
      <c r="G5" s="7">
        <v>22.77</v>
      </c>
      <c r="H5" s="2" t="s">
        <v>23</v>
      </c>
      <c r="I5" s="2"/>
      <c r="J5" s="2"/>
      <c r="K5" s="2" t="s">
        <v>19</v>
      </c>
      <c r="L5" s="2" t="s">
        <v>19</v>
      </c>
      <c r="M5" s="2"/>
      <c r="N5" s="16"/>
      <c r="O5" s="8"/>
      <c r="P5" s="2" t="s">
        <v>20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3">
      <c r="A6" s="2">
        <v>5</v>
      </c>
      <c r="B6" s="2" t="s">
        <v>30</v>
      </c>
      <c r="C6" s="2" t="s">
        <v>14</v>
      </c>
      <c r="D6" s="2" t="s">
        <v>22</v>
      </c>
      <c r="E6" s="2" t="s">
        <v>22</v>
      </c>
      <c r="F6" s="2" t="s">
        <v>31</v>
      </c>
      <c r="G6" s="7">
        <v>22.49</v>
      </c>
      <c r="H6" s="2" t="s">
        <v>23</v>
      </c>
      <c r="I6" s="2" t="s">
        <v>32</v>
      </c>
      <c r="J6" s="2"/>
      <c r="K6" s="2" t="s">
        <v>19</v>
      </c>
      <c r="L6" s="2" t="s">
        <v>19</v>
      </c>
      <c r="M6" s="2" t="s">
        <v>33</v>
      </c>
      <c r="N6" s="16" t="str">
        <f>HYPERLINK("https://workshop.360view.link/360viewer/360view.html?d=3007250-5-7001", "Video 360°")</f>
        <v>Video 360°</v>
      </c>
      <c r="O6" s="8" t="s">
        <v>34</v>
      </c>
      <c r="P6" s="2" t="s">
        <v>20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21" customHeight="1" x14ac:dyDescent="0.3">
      <c r="A7" s="2">
        <v>6</v>
      </c>
      <c r="B7" s="2" t="s">
        <v>35</v>
      </c>
      <c r="C7" s="2" t="s">
        <v>14</v>
      </c>
      <c r="D7" s="2" t="s">
        <v>15</v>
      </c>
      <c r="E7" s="2">
        <v>719538804</v>
      </c>
      <c r="F7" s="2" t="s">
        <v>16</v>
      </c>
      <c r="G7" s="7">
        <v>21.05</v>
      </c>
      <c r="H7" s="2" t="s">
        <v>17</v>
      </c>
      <c r="I7" s="2" t="s">
        <v>24</v>
      </c>
      <c r="J7" s="2"/>
      <c r="K7" s="2" t="s">
        <v>19</v>
      </c>
      <c r="L7" s="2" t="s">
        <v>19</v>
      </c>
      <c r="M7" s="2" t="s">
        <v>36</v>
      </c>
      <c r="N7" s="16" t="str">
        <f>HYPERLINK("https://workshop.360view.link/360viewer/360view.html?d=1706258-A189", "Video 360°")</f>
        <v>Video 360°</v>
      </c>
      <c r="O7" s="8" t="s">
        <v>37</v>
      </c>
      <c r="P7" s="2" t="s">
        <v>20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1" customHeight="1" x14ac:dyDescent="0.3">
      <c r="A8" s="2">
        <v>7</v>
      </c>
      <c r="B8" s="2" t="s">
        <v>38</v>
      </c>
      <c r="C8" s="2" t="s">
        <v>14</v>
      </c>
      <c r="D8" s="2" t="s">
        <v>15</v>
      </c>
      <c r="E8" s="2">
        <v>723569229</v>
      </c>
      <c r="F8" s="2" t="s">
        <v>16</v>
      </c>
      <c r="G8" s="7">
        <v>20.05</v>
      </c>
      <c r="H8" s="2" t="s">
        <v>23</v>
      </c>
      <c r="I8" s="2" t="s">
        <v>337</v>
      </c>
      <c r="J8" s="2"/>
      <c r="K8" s="2" t="s">
        <v>338</v>
      </c>
      <c r="L8" s="2" t="s">
        <v>19</v>
      </c>
      <c r="M8" s="2" t="s">
        <v>339</v>
      </c>
      <c r="N8" s="16" t="str">
        <f>HYPERLINK("https://workshop.360view.link/360viewer/360view.html?d=0207254-160--1", "Video 360°")</f>
        <v>Video 360°</v>
      </c>
      <c r="O8" s="8" t="s">
        <v>41</v>
      </c>
      <c r="P8" s="2" t="s">
        <v>20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21" customHeight="1" x14ac:dyDescent="0.3">
      <c r="A9" s="2">
        <v>8</v>
      </c>
      <c r="B9" s="2" t="s">
        <v>351</v>
      </c>
      <c r="C9" s="2" t="s">
        <v>7</v>
      </c>
      <c r="D9" s="2" t="s">
        <v>22</v>
      </c>
      <c r="E9" s="2" t="s">
        <v>22</v>
      </c>
      <c r="F9" s="2" t="s">
        <v>95</v>
      </c>
      <c r="G9" s="7">
        <v>18.649999999999999</v>
      </c>
      <c r="H9" s="2" t="s">
        <v>23</v>
      </c>
      <c r="I9" s="2"/>
      <c r="J9" s="2"/>
      <c r="K9" s="2" t="s">
        <v>19</v>
      </c>
      <c r="L9" s="2" t="s">
        <v>19</v>
      </c>
      <c r="M9" s="2" t="s">
        <v>352</v>
      </c>
      <c r="N9" s="16"/>
      <c r="O9" s="8"/>
      <c r="P9" s="2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21" customHeight="1" x14ac:dyDescent="0.3">
      <c r="A10" s="2">
        <v>9</v>
      </c>
      <c r="B10" s="2" t="s">
        <v>353</v>
      </c>
      <c r="C10" s="2" t="s">
        <v>7</v>
      </c>
      <c r="D10" s="2" t="s">
        <v>22</v>
      </c>
      <c r="E10" s="2" t="s">
        <v>22</v>
      </c>
      <c r="F10" s="2" t="s">
        <v>95</v>
      </c>
      <c r="G10" s="7">
        <v>18.22</v>
      </c>
      <c r="H10" s="2" t="s">
        <v>23</v>
      </c>
      <c r="I10" s="2"/>
      <c r="J10" s="2"/>
      <c r="K10" s="2" t="s">
        <v>19</v>
      </c>
      <c r="L10" s="2" t="s">
        <v>19</v>
      </c>
      <c r="M10" s="2" t="s">
        <v>354</v>
      </c>
      <c r="N10" s="16"/>
      <c r="O10" s="8"/>
      <c r="P10" s="2" t="s">
        <v>20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21" customHeight="1" x14ac:dyDescent="0.3">
      <c r="A11" s="2">
        <v>10</v>
      </c>
      <c r="B11" s="2" t="s">
        <v>42</v>
      </c>
      <c r="C11" s="2" t="s">
        <v>14</v>
      </c>
      <c r="D11" s="2" t="s">
        <v>15</v>
      </c>
      <c r="E11" s="2">
        <v>723569228</v>
      </c>
      <c r="F11" s="2" t="s">
        <v>16</v>
      </c>
      <c r="G11" s="7">
        <v>17.52</v>
      </c>
      <c r="H11" s="2" t="s">
        <v>17</v>
      </c>
      <c r="I11" s="2" t="s">
        <v>337</v>
      </c>
      <c r="J11" s="2"/>
      <c r="K11" s="2" t="s">
        <v>19</v>
      </c>
      <c r="L11" s="2" t="s">
        <v>19</v>
      </c>
      <c r="M11" s="2" t="s">
        <v>340</v>
      </c>
      <c r="N11" s="16" t="str">
        <f>HYPERLINK("https://workshop.360view.link/360viewer/360view.html?d=0207257-160-24-2", "Video 360°")</f>
        <v>Video 360°</v>
      </c>
      <c r="O11" s="8" t="s">
        <v>43</v>
      </c>
      <c r="P11" s="2" t="s">
        <v>20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21" customHeight="1" x14ac:dyDescent="0.3">
      <c r="A12" s="2">
        <v>11</v>
      </c>
      <c r="B12" s="2" t="s">
        <v>44</v>
      </c>
      <c r="C12" s="2" t="s">
        <v>14</v>
      </c>
      <c r="D12" s="2" t="s">
        <v>15</v>
      </c>
      <c r="E12" s="2">
        <v>723569227</v>
      </c>
      <c r="F12" s="2" t="s">
        <v>45</v>
      </c>
      <c r="G12" s="7">
        <v>17.03</v>
      </c>
      <c r="H12" s="2" t="s">
        <v>17</v>
      </c>
      <c r="I12" s="2" t="s">
        <v>341</v>
      </c>
      <c r="J12" s="2"/>
      <c r="K12" s="2" t="s">
        <v>19</v>
      </c>
      <c r="L12" s="2" t="s">
        <v>19</v>
      </c>
      <c r="M12" s="2" t="s">
        <v>342</v>
      </c>
      <c r="N12" s="16" t="str">
        <f>HYPERLINK("https://workshop.360view.link/360viewer/360view.html?d=0707255-A149   ", "Video 360°")</f>
        <v>Video 360°</v>
      </c>
      <c r="O12" s="8" t="s">
        <v>347</v>
      </c>
      <c r="P12" s="2" t="s">
        <v>20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21" customHeight="1" x14ac:dyDescent="0.3">
      <c r="A13" s="2">
        <v>12</v>
      </c>
      <c r="B13" s="2" t="s">
        <v>46</v>
      </c>
      <c r="C13" s="2" t="s">
        <v>39</v>
      </c>
      <c r="D13" s="2" t="s">
        <v>15</v>
      </c>
      <c r="E13" s="2" t="s">
        <v>40</v>
      </c>
      <c r="F13" s="2" t="s">
        <v>16</v>
      </c>
      <c r="G13" s="7">
        <v>16.07</v>
      </c>
      <c r="H13" s="2" t="s">
        <v>23</v>
      </c>
      <c r="I13" s="2" t="s">
        <v>24</v>
      </c>
      <c r="J13" s="2"/>
      <c r="K13" s="2" t="s">
        <v>19</v>
      </c>
      <c r="L13" s="2" t="s">
        <v>19</v>
      </c>
      <c r="M13" s="2" t="s">
        <v>47</v>
      </c>
      <c r="N13" s="16" t="str">
        <f>HYPERLINK("https://workshop.360view.link/360viewer/360view.html?d=3007250-5-70009", "Video 360°")</f>
        <v>Video 360°</v>
      </c>
      <c r="O13" s="8" t="s">
        <v>48</v>
      </c>
      <c r="P13" s="2" t="s">
        <v>20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21" customHeight="1" x14ac:dyDescent="0.3">
      <c r="A14" s="2">
        <v>13</v>
      </c>
      <c r="B14" s="2" t="s">
        <v>355</v>
      </c>
      <c r="C14" s="2" t="s">
        <v>7</v>
      </c>
      <c r="D14" s="2" t="s">
        <v>22</v>
      </c>
      <c r="E14" s="2" t="s">
        <v>22</v>
      </c>
      <c r="F14" s="2" t="s">
        <v>95</v>
      </c>
      <c r="G14" s="7">
        <v>15.23</v>
      </c>
      <c r="H14" s="2" t="s">
        <v>23</v>
      </c>
      <c r="I14" s="2"/>
      <c r="J14" s="2"/>
      <c r="K14" s="2" t="s">
        <v>19</v>
      </c>
      <c r="L14" s="2" t="s">
        <v>19</v>
      </c>
      <c r="M14" s="2" t="s">
        <v>356</v>
      </c>
      <c r="N14" s="16"/>
      <c r="O14" s="8"/>
      <c r="P14" s="2" t="s">
        <v>20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21" customHeight="1" x14ac:dyDescent="0.3">
      <c r="A15" s="2">
        <v>14</v>
      </c>
      <c r="B15" s="2" t="s">
        <v>49</v>
      </c>
      <c r="C15" s="2" t="s">
        <v>14</v>
      </c>
      <c r="D15" s="2" t="s">
        <v>22</v>
      </c>
      <c r="E15" s="2" t="s">
        <v>22</v>
      </c>
      <c r="F15" s="2" t="s">
        <v>16</v>
      </c>
      <c r="G15" s="7">
        <v>11.34</v>
      </c>
      <c r="H15" s="2" t="s">
        <v>23</v>
      </c>
      <c r="I15" s="2" t="s">
        <v>24</v>
      </c>
      <c r="J15" s="2"/>
      <c r="K15" s="2" t="s">
        <v>19</v>
      </c>
      <c r="L15" s="2" t="s">
        <v>19</v>
      </c>
      <c r="M15" s="2" t="s">
        <v>50</v>
      </c>
      <c r="N15" s="16" t="str">
        <f>HYPERLINK("https://workshop.360view.link/360viewer/360view.html?d=0207251-160-24-3", "Video 360°")</f>
        <v>Video 360°</v>
      </c>
      <c r="O15" s="8" t="s">
        <v>51</v>
      </c>
      <c r="P15" s="2" t="s">
        <v>20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21" customHeight="1" x14ac:dyDescent="0.3">
      <c r="A16" s="2">
        <v>15</v>
      </c>
      <c r="B16" s="2" t="s">
        <v>52</v>
      </c>
      <c r="C16" s="2" t="s">
        <v>14</v>
      </c>
      <c r="D16" s="2" t="s">
        <v>15</v>
      </c>
      <c r="E16" s="2">
        <v>711521235</v>
      </c>
      <c r="F16" s="2" t="s">
        <v>53</v>
      </c>
      <c r="G16" s="7">
        <v>11.04</v>
      </c>
      <c r="H16" s="2" t="s">
        <v>17</v>
      </c>
      <c r="I16" s="2" t="s">
        <v>32</v>
      </c>
      <c r="J16" s="2"/>
      <c r="K16" s="2" t="s">
        <v>19</v>
      </c>
      <c r="L16" s="2" t="s">
        <v>19</v>
      </c>
      <c r="M16" s="2" t="s">
        <v>54</v>
      </c>
      <c r="N16" s="16" t="str">
        <f>HYPERLINK("https://workshop.360view.link/360viewer/360view.html?d=1706253-711521235", "Video 360°")</f>
        <v>Video 360°</v>
      </c>
      <c r="O16" s="8" t="s">
        <v>55</v>
      </c>
      <c r="P16" s="2" t="s">
        <v>20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21" customHeight="1" x14ac:dyDescent="0.3">
      <c r="A17" s="2">
        <v>16</v>
      </c>
      <c r="B17" s="2" t="s">
        <v>56</v>
      </c>
      <c r="C17" s="2" t="s">
        <v>14</v>
      </c>
      <c r="D17" s="2" t="s">
        <v>22</v>
      </c>
      <c r="E17" s="2" t="s">
        <v>22</v>
      </c>
      <c r="F17" s="2" t="s">
        <v>53</v>
      </c>
      <c r="G17" s="7">
        <v>10.01</v>
      </c>
      <c r="H17" s="2" t="s">
        <v>23</v>
      </c>
      <c r="I17" s="2" t="s">
        <v>57</v>
      </c>
      <c r="J17" s="2"/>
      <c r="K17" s="2" t="s">
        <v>19</v>
      </c>
      <c r="L17" s="2" t="s">
        <v>58</v>
      </c>
      <c r="M17" s="2" t="s">
        <v>59</v>
      </c>
      <c r="N17" s="16" t="str">
        <f>HYPERLINK("https://ds-360.jaykar.co.in/ds360/JYK17D2539922/VIDEO/JYK17D2539922.html", "Video 360°")</f>
        <v>Video 360°</v>
      </c>
      <c r="O17" s="8" t="s">
        <v>60</v>
      </c>
      <c r="P17" s="2" t="s">
        <v>20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21" customHeight="1" x14ac:dyDescent="0.3">
      <c r="A18" s="2">
        <v>17</v>
      </c>
      <c r="B18" s="2" t="s">
        <v>61</v>
      </c>
      <c r="C18" s="2" t="s">
        <v>14</v>
      </c>
      <c r="D18" s="2" t="s">
        <v>22</v>
      </c>
      <c r="E18" s="2" t="s">
        <v>22</v>
      </c>
      <c r="F18" s="2" t="s">
        <v>53</v>
      </c>
      <c r="G18" s="7">
        <v>10</v>
      </c>
      <c r="H18" s="2" t="s">
        <v>23</v>
      </c>
      <c r="I18" s="2" t="s">
        <v>18</v>
      </c>
      <c r="J18" s="2"/>
      <c r="K18" s="2" t="s">
        <v>19</v>
      </c>
      <c r="L18" s="2" t="s">
        <v>58</v>
      </c>
      <c r="M18" s="2" t="s">
        <v>62</v>
      </c>
      <c r="N18" s="16" t="str">
        <f>HYPERLINK("https://ds-360.jaykar.co.in/ds360/JYK17D2539920/VIDEO/JYK17D2539920.html", "Video 360°")</f>
        <v>Video 360°</v>
      </c>
      <c r="O18" s="8" t="s">
        <v>63</v>
      </c>
      <c r="P18" s="2" t="s">
        <v>20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21" customHeight="1" x14ac:dyDescent="0.3">
      <c r="A19" s="2">
        <v>18</v>
      </c>
      <c r="B19" s="2" t="s">
        <v>348</v>
      </c>
      <c r="C19" s="2" t="s">
        <v>14</v>
      </c>
      <c r="D19" s="2" t="s">
        <v>22</v>
      </c>
      <c r="E19" s="2" t="s">
        <v>22</v>
      </c>
      <c r="F19" s="2" t="s">
        <v>87</v>
      </c>
      <c r="G19" s="7">
        <v>10</v>
      </c>
      <c r="H19" s="2" t="s">
        <v>138</v>
      </c>
      <c r="I19" s="2" t="s">
        <v>24</v>
      </c>
      <c r="J19" s="2"/>
      <c r="K19" s="2" t="s">
        <v>19</v>
      </c>
      <c r="L19" s="2" t="s">
        <v>58</v>
      </c>
      <c r="M19" s="2"/>
      <c r="N19" s="16"/>
      <c r="O19" s="8"/>
      <c r="P19" s="2" t="s">
        <v>20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21" customHeight="1" x14ac:dyDescent="0.3">
      <c r="A20" s="2">
        <v>19</v>
      </c>
      <c r="B20" s="2" t="s">
        <v>64</v>
      </c>
      <c r="C20" s="2" t="s">
        <v>14</v>
      </c>
      <c r="D20" s="2" t="s">
        <v>15</v>
      </c>
      <c r="E20" s="2">
        <v>702521978</v>
      </c>
      <c r="F20" s="2" t="s">
        <v>16</v>
      </c>
      <c r="G20" s="7">
        <v>9.5</v>
      </c>
      <c r="H20" s="2" t="s">
        <v>17</v>
      </c>
      <c r="I20" s="2" t="s">
        <v>18</v>
      </c>
      <c r="J20" s="2"/>
      <c r="K20" s="2" t="s">
        <v>19</v>
      </c>
      <c r="L20" s="2" t="s">
        <v>19</v>
      </c>
      <c r="M20" s="2" t="s">
        <v>65</v>
      </c>
      <c r="N20" s="16" t="str">
        <f>HYPERLINK("https://workshop.360view.link/360viewer/360view.html?d=1607254--A5", "Video 360°")</f>
        <v>Video 360°</v>
      </c>
      <c r="O20" s="8" t="s">
        <v>66</v>
      </c>
      <c r="P20" s="2" t="s">
        <v>20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21" customHeight="1" x14ac:dyDescent="0.3">
      <c r="A21" s="2">
        <v>20</v>
      </c>
      <c r="B21" s="2" t="s">
        <v>67</v>
      </c>
      <c r="C21" s="2" t="s">
        <v>14</v>
      </c>
      <c r="D21" s="2" t="s">
        <v>15</v>
      </c>
      <c r="E21" s="2">
        <v>711521212</v>
      </c>
      <c r="F21" s="2" t="s">
        <v>16</v>
      </c>
      <c r="G21" s="7">
        <v>8.4</v>
      </c>
      <c r="H21" s="2" t="s">
        <v>68</v>
      </c>
      <c r="I21" s="2" t="s">
        <v>18</v>
      </c>
      <c r="J21" s="2"/>
      <c r="K21" s="2" t="s">
        <v>19</v>
      </c>
      <c r="L21" s="2" t="s">
        <v>19</v>
      </c>
      <c r="M21" s="2" t="s">
        <v>69</v>
      </c>
      <c r="N21" s="16" t="str">
        <f>HYPERLINK("https://workshop.360view.link/360viewer/360view.html?d=0906256-A225", "Video 360°")</f>
        <v>Video 360°</v>
      </c>
      <c r="O21" s="8" t="s">
        <v>70</v>
      </c>
      <c r="P21" s="2" t="s">
        <v>20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21" customHeight="1" x14ac:dyDescent="0.3">
      <c r="A22" s="2">
        <v>21</v>
      </c>
      <c r="B22" s="2" t="s">
        <v>71</v>
      </c>
      <c r="C22" s="2" t="s">
        <v>14</v>
      </c>
      <c r="D22" s="2" t="s">
        <v>15</v>
      </c>
      <c r="E22" s="2">
        <v>668407488</v>
      </c>
      <c r="F22" s="2" t="s">
        <v>31</v>
      </c>
      <c r="G22" s="7">
        <v>7.03</v>
      </c>
      <c r="H22" s="2" t="s">
        <v>23</v>
      </c>
      <c r="I22" s="2" t="s">
        <v>24</v>
      </c>
      <c r="J22" s="2"/>
      <c r="K22" s="2" t="s">
        <v>19</v>
      </c>
      <c r="L22" s="2" t="s">
        <v>19</v>
      </c>
      <c r="M22" s="2" t="s">
        <v>72</v>
      </c>
      <c r="N22" s="16" t="str">
        <f>HYPERLINK("https://ds-360.jaykar.co.in/Ds360/668407488/VIDEO/668407488.html", "Video 360°")</f>
        <v>Video 360°</v>
      </c>
      <c r="O22" s="8" t="s">
        <v>73</v>
      </c>
      <c r="P22" s="2" t="s">
        <v>20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21" customHeight="1" x14ac:dyDescent="0.3">
      <c r="A23" s="2">
        <v>22</v>
      </c>
      <c r="B23" s="2" t="s">
        <v>74</v>
      </c>
      <c r="C23" s="2" t="s">
        <v>14</v>
      </c>
      <c r="D23" s="2" t="s">
        <v>22</v>
      </c>
      <c r="E23" s="2" t="s">
        <v>22</v>
      </c>
      <c r="F23" s="2" t="s">
        <v>31</v>
      </c>
      <c r="G23" s="7">
        <v>6.82</v>
      </c>
      <c r="H23" s="2" t="s">
        <v>23</v>
      </c>
      <c r="I23" s="2" t="s">
        <v>18</v>
      </c>
      <c r="J23" s="2"/>
      <c r="K23" s="2" t="s">
        <v>19</v>
      </c>
      <c r="L23" s="2" t="s">
        <v>19</v>
      </c>
      <c r="M23" s="2" t="s">
        <v>75</v>
      </c>
      <c r="N23" s="16" t="str">
        <f>HYPERLINK("https://workshop.360view.link/360viewer/360view.html?d=2905254-A83-PINK", "Video 360°")</f>
        <v>Video 360°</v>
      </c>
      <c r="O23" s="8" t="s">
        <v>76</v>
      </c>
      <c r="P23" s="2" t="s">
        <v>20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21" customHeight="1" x14ac:dyDescent="0.3">
      <c r="A24" s="2">
        <v>23</v>
      </c>
      <c r="B24" s="2" t="s">
        <v>77</v>
      </c>
      <c r="C24" s="2" t="s">
        <v>14</v>
      </c>
      <c r="D24" s="2" t="s">
        <v>22</v>
      </c>
      <c r="E24" s="2" t="s">
        <v>22</v>
      </c>
      <c r="F24" s="2" t="s">
        <v>31</v>
      </c>
      <c r="G24" s="7">
        <v>6.07</v>
      </c>
      <c r="H24" s="2" t="s">
        <v>23</v>
      </c>
      <c r="I24" s="2" t="s">
        <v>18</v>
      </c>
      <c r="J24" s="2"/>
      <c r="K24" s="2" t="s">
        <v>19</v>
      </c>
      <c r="L24" s="2" t="s">
        <v>19</v>
      </c>
      <c r="M24" s="2" t="s">
        <v>78</v>
      </c>
      <c r="N24" s="16" t="str">
        <f>HYPERLINK("https://workshop.360view.link/360viewer/360view.html?d=2905252-A90-PINK", "Video 360°")</f>
        <v>Video 360°</v>
      </c>
      <c r="O24" s="8" t="s">
        <v>79</v>
      </c>
      <c r="P24" s="2" t="s">
        <v>20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21" customHeight="1" x14ac:dyDescent="0.3">
      <c r="A25" s="2">
        <v>24</v>
      </c>
      <c r="B25" s="2" t="s">
        <v>80</v>
      </c>
      <c r="C25" s="2" t="s">
        <v>14</v>
      </c>
      <c r="D25" s="2" t="s">
        <v>22</v>
      </c>
      <c r="E25" s="2" t="s">
        <v>22</v>
      </c>
      <c r="F25" s="2" t="s">
        <v>16</v>
      </c>
      <c r="G25" s="7">
        <v>6.01</v>
      </c>
      <c r="H25" s="2" t="s">
        <v>23</v>
      </c>
      <c r="I25" s="2" t="s">
        <v>24</v>
      </c>
      <c r="J25" s="2"/>
      <c r="K25" s="2" t="s">
        <v>19</v>
      </c>
      <c r="L25" s="2" t="s">
        <v>19</v>
      </c>
      <c r="M25" s="2" t="s">
        <v>81</v>
      </c>
      <c r="N25" s="16" t="str">
        <f>HYPERLINK("https://workshop.360view.link/360viewer/360view.html?d=0207253-160-24-3B", "Video 360°")</f>
        <v>Video 360°</v>
      </c>
      <c r="O25" s="8" t="s">
        <v>82</v>
      </c>
      <c r="P25" s="2" t="s">
        <v>20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21" customHeight="1" x14ac:dyDescent="0.3">
      <c r="A26" s="2">
        <v>25</v>
      </c>
      <c r="B26" s="2" t="s">
        <v>83</v>
      </c>
      <c r="C26" s="2" t="s">
        <v>14</v>
      </c>
      <c r="D26" s="2" t="s">
        <v>15</v>
      </c>
      <c r="E26" s="2">
        <v>669468845</v>
      </c>
      <c r="F26" s="2" t="s">
        <v>31</v>
      </c>
      <c r="G26" s="7">
        <v>5.54</v>
      </c>
      <c r="H26" s="2" t="s">
        <v>23</v>
      </c>
      <c r="I26" s="2" t="s">
        <v>18</v>
      </c>
      <c r="J26" s="2"/>
      <c r="K26" s="2" t="s">
        <v>19</v>
      </c>
      <c r="L26" s="2" t="s">
        <v>19</v>
      </c>
      <c r="M26" s="2" t="s">
        <v>84</v>
      </c>
      <c r="N26" s="16" t="str">
        <f>HYPERLINK("https://ds-360.jaykar.co.in/Ds360/669468845/VIDEO/669468845.html", "Video 360°")</f>
        <v>Video 360°</v>
      </c>
      <c r="O26" s="8" t="s">
        <v>85</v>
      </c>
      <c r="P26" s="2" t="s">
        <v>20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21" customHeight="1" x14ac:dyDescent="0.3">
      <c r="A27" s="2">
        <v>26</v>
      </c>
      <c r="B27" s="2" t="s">
        <v>86</v>
      </c>
      <c r="C27" s="2" t="s">
        <v>14</v>
      </c>
      <c r="D27" s="2" t="s">
        <v>15</v>
      </c>
      <c r="E27" s="2">
        <v>669468846</v>
      </c>
      <c r="F27" s="2" t="s">
        <v>87</v>
      </c>
      <c r="G27" s="7">
        <v>5.07</v>
      </c>
      <c r="H27" s="2" t="s">
        <v>23</v>
      </c>
      <c r="I27" s="2" t="s">
        <v>18</v>
      </c>
      <c r="J27" s="2"/>
      <c r="K27" s="2" t="s">
        <v>19</v>
      </c>
      <c r="L27" s="2" t="s">
        <v>58</v>
      </c>
      <c r="M27" s="2" t="s">
        <v>88</v>
      </c>
      <c r="N27" s="16" t="str">
        <f>HYPERLINK("https://ds-360.jaykar.co.in/Ds360/669468846/VIDEO/669468846.html", "Video 360°")</f>
        <v>Video 360°</v>
      </c>
      <c r="O27" s="8" t="s">
        <v>89</v>
      </c>
      <c r="P27" s="2" t="s">
        <v>20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21" customHeight="1" x14ac:dyDescent="0.3">
      <c r="A28" s="2">
        <v>27</v>
      </c>
      <c r="B28" s="2" t="s">
        <v>90</v>
      </c>
      <c r="C28" s="2" t="s">
        <v>14</v>
      </c>
      <c r="D28" s="2" t="s">
        <v>22</v>
      </c>
      <c r="E28" s="2" t="s">
        <v>22</v>
      </c>
      <c r="F28" s="2" t="s">
        <v>91</v>
      </c>
      <c r="G28" s="7">
        <v>5.05</v>
      </c>
      <c r="H28" s="2" t="s">
        <v>23</v>
      </c>
      <c r="I28" s="2" t="s">
        <v>24</v>
      </c>
      <c r="J28" s="2"/>
      <c r="K28" s="2" t="s">
        <v>19</v>
      </c>
      <c r="L28" s="2" t="s">
        <v>19</v>
      </c>
      <c r="M28" s="2" t="s">
        <v>92</v>
      </c>
      <c r="N28" s="16" t="str">
        <f>HYPERLINK("https://workshop.360view.link/360viewer/360view.html?d=0306254-A87-PINK", "Video 360°")</f>
        <v>Video 360°</v>
      </c>
      <c r="O28" s="8" t="s">
        <v>93</v>
      </c>
      <c r="P28" s="2" t="s">
        <v>20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21" customHeight="1" x14ac:dyDescent="0.3">
      <c r="A29" s="2">
        <v>28</v>
      </c>
      <c r="B29" s="2" t="s">
        <v>94</v>
      </c>
      <c r="C29" s="2" t="s">
        <v>14</v>
      </c>
      <c r="D29" s="2" t="s">
        <v>22</v>
      </c>
      <c r="E29" s="2" t="s">
        <v>22</v>
      </c>
      <c r="F29" s="2" t="s">
        <v>95</v>
      </c>
      <c r="G29" s="7">
        <v>5.0199999999999996</v>
      </c>
      <c r="H29" s="2" t="s">
        <v>23</v>
      </c>
      <c r="I29" s="2" t="s">
        <v>24</v>
      </c>
      <c r="J29" s="2"/>
      <c r="K29" s="2" t="s">
        <v>19</v>
      </c>
      <c r="L29" s="2" t="s">
        <v>19</v>
      </c>
      <c r="M29" s="2" t="s">
        <v>96</v>
      </c>
      <c r="N29" s="16" t="str">
        <f>HYPERLINK("https://workshop.360view.link/360viewer/360view.html?d=0306250-A7-PINK", "Video 360°")</f>
        <v>Video 360°</v>
      </c>
      <c r="O29" s="8" t="s">
        <v>97</v>
      </c>
      <c r="P29" s="2" t="s">
        <v>20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21" customHeight="1" x14ac:dyDescent="0.3">
      <c r="A30" s="2">
        <v>29</v>
      </c>
      <c r="B30" s="2" t="s">
        <v>98</v>
      </c>
      <c r="C30" s="2" t="s">
        <v>14</v>
      </c>
      <c r="D30" s="2" t="s">
        <v>22</v>
      </c>
      <c r="E30" s="2" t="s">
        <v>22</v>
      </c>
      <c r="F30" s="2" t="s">
        <v>95</v>
      </c>
      <c r="G30" s="7">
        <v>4.51</v>
      </c>
      <c r="H30" s="2" t="s">
        <v>23</v>
      </c>
      <c r="I30" s="2" t="s">
        <v>24</v>
      </c>
      <c r="J30" s="2"/>
      <c r="K30" s="2" t="s">
        <v>19</v>
      </c>
      <c r="L30" s="2" t="s">
        <v>19</v>
      </c>
      <c r="M30" s="2" t="s">
        <v>99</v>
      </c>
      <c r="N30" s="16" t="str">
        <f>HYPERLINK("https://workshop.360view.link/360viewer/360view.html?d=0306254-A89-PINK", "Video 360°")</f>
        <v>Video 360°</v>
      </c>
      <c r="O30" s="8" t="s">
        <v>100</v>
      </c>
      <c r="P30" s="2" t="s">
        <v>20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21" customHeight="1" x14ac:dyDescent="0.3">
      <c r="A31" s="2">
        <v>30</v>
      </c>
      <c r="B31" s="2" t="s">
        <v>101</v>
      </c>
      <c r="C31" s="2" t="s">
        <v>14</v>
      </c>
      <c r="D31" s="2" t="s">
        <v>22</v>
      </c>
      <c r="E31" s="2" t="s">
        <v>22</v>
      </c>
      <c r="F31" s="2" t="s">
        <v>102</v>
      </c>
      <c r="G31" s="7">
        <v>4.1500000000000004</v>
      </c>
      <c r="H31" s="2" t="s">
        <v>23</v>
      </c>
      <c r="I31" s="2" t="s">
        <v>18</v>
      </c>
      <c r="J31" s="2"/>
      <c r="K31" s="2" t="s">
        <v>19</v>
      </c>
      <c r="L31" s="2" t="s">
        <v>19</v>
      </c>
      <c r="M31" s="2" t="s">
        <v>103</v>
      </c>
      <c r="N31" s="16" t="str">
        <f>HYPERLINK("https://workshop.360view.link/360viewer/360view.html?d=0306257-A97-PINK", "Video 360°")</f>
        <v>Video 360°</v>
      </c>
      <c r="O31" s="8" t="s">
        <v>104</v>
      </c>
      <c r="P31" s="2" t="s">
        <v>20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21" customHeight="1" x14ac:dyDescent="0.3">
      <c r="A32" s="2">
        <v>31</v>
      </c>
      <c r="B32" s="2" t="s">
        <v>105</v>
      </c>
      <c r="C32" s="2" t="s">
        <v>14</v>
      </c>
      <c r="D32" s="2" t="s">
        <v>22</v>
      </c>
      <c r="E32" s="2" t="s">
        <v>22</v>
      </c>
      <c r="F32" s="2" t="s">
        <v>106</v>
      </c>
      <c r="G32" s="7">
        <v>4.03</v>
      </c>
      <c r="H32" s="2" t="s">
        <v>23</v>
      </c>
      <c r="I32" s="2" t="s">
        <v>24</v>
      </c>
      <c r="J32" s="2"/>
      <c r="K32" s="2" t="s">
        <v>19</v>
      </c>
      <c r="L32" s="2" t="s">
        <v>19</v>
      </c>
      <c r="M32" s="2" t="s">
        <v>107</v>
      </c>
      <c r="N32" s="16" t="str">
        <f>HYPERLINK("https://workshop.360view.link/360viewer/360view.html?d=0306251-A99-PINK", "Video 360°")</f>
        <v>Video 360°</v>
      </c>
      <c r="O32" s="8" t="s">
        <v>108</v>
      </c>
      <c r="P32" s="2" t="s">
        <v>20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21" customHeight="1" x14ac:dyDescent="0.3">
      <c r="A33" s="2">
        <v>32</v>
      </c>
      <c r="B33" s="2" t="s">
        <v>112</v>
      </c>
      <c r="C33" s="2" t="s">
        <v>14</v>
      </c>
      <c r="D33" s="2" t="s">
        <v>22</v>
      </c>
      <c r="E33" s="2" t="s">
        <v>22</v>
      </c>
      <c r="F33" s="2" t="s">
        <v>95</v>
      </c>
      <c r="G33" s="7">
        <v>4</v>
      </c>
      <c r="H33" s="2" t="s">
        <v>23</v>
      </c>
      <c r="I33" s="2" t="s">
        <v>24</v>
      </c>
      <c r="J33" s="2"/>
      <c r="K33" s="2" t="s">
        <v>19</v>
      </c>
      <c r="L33" s="2" t="s">
        <v>19</v>
      </c>
      <c r="M33" s="2" t="s">
        <v>113</v>
      </c>
      <c r="N33" s="16" t="str">
        <f>HYPERLINK("https://workshop.360view.link/360viewer/360view.html?d=0306252-A88-PINK", "Video 360°")</f>
        <v>Video 360°</v>
      </c>
      <c r="O33" s="8" t="s">
        <v>114</v>
      </c>
      <c r="P33" s="2" t="s">
        <v>20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21" customHeight="1" x14ac:dyDescent="0.3">
      <c r="A34" s="2">
        <v>33</v>
      </c>
      <c r="B34" s="2" t="s">
        <v>118</v>
      </c>
      <c r="C34" s="2" t="s">
        <v>14</v>
      </c>
      <c r="D34" s="2" t="s">
        <v>22</v>
      </c>
      <c r="E34" s="2" t="s">
        <v>22</v>
      </c>
      <c r="F34" s="2" t="s">
        <v>53</v>
      </c>
      <c r="G34" s="7">
        <v>4</v>
      </c>
      <c r="H34" s="2" t="s">
        <v>23</v>
      </c>
      <c r="I34" s="2" t="s">
        <v>24</v>
      </c>
      <c r="J34" s="2"/>
      <c r="K34" s="2" t="s">
        <v>19</v>
      </c>
      <c r="L34" s="2" t="s">
        <v>19</v>
      </c>
      <c r="M34" s="2" t="s">
        <v>119</v>
      </c>
      <c r="N34" s="16" t="str">
        <f>HYPERLINK("https://view.varnivideo.com/video.html?d=331-7", "Video 360°")</f>
        <v>Video 360°</v>
      </c>
      <c r="O34" s="8" t="s">
        <v>120</v>
      </c>
      <c r="P34" s="2" t="s">
        <v>20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21" customHeight="1" x14ac:dyDescent="0.3">
      <c r="A35" s="2">
        <v>34</v>
      </c>
      <c r="B35" s="2" t="s">
        <v>109</v>
      </c>
      <c r="C35" s="2" t="s">
        <v>14</v>
      </c>
      <c r="D35" s="2" t="s">
        <v>22</v>
      </c>
      <c r="E35" s="2" t="s">
        <v>22</v>
      </c>
      <c r="F35" s="2" t="s">
        <v>102</v>
      </c>
      <c r="G35" s="7">
        <v>4</v>
      </c>
      <c r="H35" s="2" t="s">
        <v>23</v>
      </c>
      <c r="I35" s="2" t="s">
        <v>18</v>
      </c>
      <c r="J35" s="2"/>
      <c r="K35" s="2" t="s">
        <v>19</v>
      </c>
      <c r="L35" s="2" t="s">
        <v>19</v>
      </c>
      <c r="M35" s="2" t="s">
        <v>110</v>
      </c>
      <c r="N35" s="16" t="str">
        <f>HYPERLINK("https://workshop.360view.link/360viewer/360view.html?d=0306255-A46-PINK", "Video 360°")</f>
        <v>Video 360°</v>
      </c>
      <c r="O35" s="8" t="s">
        <v>111</v>
      </c>
      <c r="P35" s="2" t="s">
        <v>20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21" customHeight="1" x14ac:dyDescent="0.3">
      <c r="A36" s="2">
        <v>35</v>
      </c>
      <c r="B36" s="2" t="s">
        <v>115</v>
      </c>
      <c r="C36" s="2" t="s">
        <v>14</v>
      </c>
      <c r="D36" s="2" t="s">
        <v>22</v>
      </c>
      <c r="E36" s="2" t="s">
        <v>22</v>
      </c>
      <c r="F36" s="2" t="s">
        <v>102</v>
      </c>
      <c r="G36" s="7">
        <v>4</v>
      </c>
      <c r="H36" s="2" t="s">
        <v>23</v>
      </c>
      <c r="I36" s="2" t="s">
        <v>18</v>
      </c>
      <c r="J36" s="2"/>
      <c r="K36" s="2" t="s">
        <v>19</v>
      </c>
      <c r="L36" s="2" t="s">
        <v>19</v>
      </c>
      <c r="M36" s="2" t="s">
        <v>116</v>
      </c>
      <c r="N36" s="16" t="str">
        <f>HYPERLINK("https://workshop.360view.link/360viewer/360view.html?d=0306253-A98-PINK", "Video 360°")</f>
        <v>Video 360°</v>
      </c>
      <c r="O36" s="8" t="s">
        <v>117</v>
      </c>
      <c r="P36" s="2" t="s">
        <v>20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21" customHeight="1" x14ac:dyDescent="0.3">
      <c r="A37" s="2">
        <v>36</v>
      </c>
      <c r="B37" s="2" t="s">
        <v>121</v>
      </c>
      <c r="C37" s="2" t="s">
        <v>14</v>
      </c>
      <c r="D37" s="2" t="s">
        <v>22</v>
      </c>
      <c r="E37" s="2" t="s">
        <v>22</v>
      </c>
      <c r="F37" s="2" t="s">
        <v>102</v>
      </c>
      <c r="G37" s="7">
        <v>3.42</v>
      </c>
      <c r="H37" s="2" t="s">
        <v>23</v>
      </c>
      <c r="I37" s="2" t="s">
        <v>24</v>
      </c>
      <c r="J37" s="2"/>
      <c r="K37" s="2" t="s">
        <v>19</v>
      </c>
      <c r="L37" s="2" t="s">
        <v>19</v>
      </c>
      <c r="M37" s="2" t="s">
        <v>122</v>
      </c>
      <c r="N37" s="16" t="str">
        <f>HYPERLINK("https://ds-360.jaykar.co.in/ds360/JYK17D2539915/VIDEO/JYK17D2539915.html", "Video 360°")</f>
        <v>Video 360°</v>
      </c>
      <c r="O37" s="8" t="s">
        <v>123</v>
      </c>
      <c r="P37" s="2" t="s">
        <v>20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ht="21" customHeight="1" x14ac:dyDescent="0.3">
      <c r="A38" s="2">
        <v>37</v>
      </c>
      <c r="B38" s="2" t="s">
        <v>124</v>
      </c>
      <c r="C38" s="2" t="s">
        <v>14</v>
      </c>
      <c r="D38" s="2" t="s">
        <v>22</v>
      </c>
      <c r="E38" s="2" t="s">
        <v>22</v>
      </c>
      <c r="F38" s="2" t="s">
        <v>102</v>
      </c>
      <c r="G38" s="7">
        <v>3.34</v>
      </c>
      <c r="H38" s="2" t="s">
        <v>23</v>
      </c>
      <c r="I38" s="2" t="s">
        <v>18</v>
      </c>
      <c r="J38" s="2"/>
      <c r="K38" s="2" t="s">
        <v>19</v>
      </c>
      <c r="L38" s="2" t="s">
        <v>19</v>
      </c>
      <c r="M38" s="2" t="s">
        <v>125</v>
      </c>
      <c r="N38" s="16" t="str">
        <f>HYPERLINK("https://ds-360.jaykar.co.in/ds360/JYK17D2539923/VIDEO/JYK17D2539923.html", "Video 360°")</f>
        <v>Video 360°</v>
      </c>
      <c r="O38" s="8" t="s">
        <v>126</v>
      </c>
      <c r="P38" s="2" t="s">
        <v>20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</row>
    <row r="39" spans="1:99" ht="21" customHeight="1" x14ac:dyDescent="0.3">
      <c r="A39" s="2">
        <v>38</v>
      </c>
      <c r="B39" s="2" t="s">
        <v>127</v>
      </c>
      <c r="C39" s="2" t="s">
        <v>14</v>
      </c>
      <c r="D39" s="2" t="s">
        <v>22</v>
      </c>
      <c r="E39" s="2" t="s">
        <v>22</v>
      </c>
      <c r="F39" s="2" t="s">
        <v>31</v>
      </c>
      <c r="G39" s="7">
        <v>3.09</v>
      </c>
      <c r="H39" s="2" t="s">
        <v>23</v>
      </c>
      <c r="I39" s="2" t="s">
        <v>32</v>
      </c>
      <c r="J39" s="2"/>
      <c r="K39" s="2" t="s">
        <v>19</v>
      </c>
      <c r="L39" s="2" t="s">
        <v>19</v>
      </c>
      <c r="M39" s="2" t="s">
        <v>128</v>
      </c>
      <c r="N39" s="16" t="str">
        <f>HYPERLINK("https://workshop.360view.link/360viewer/360view.html?d=1706256-A195", "Video 360°")</f>
        <v>Video 360°</v>
      </c>
      <c r="O39" s="8" t="s">
        <v>129</v>
      </c>
      <c r="P39" s="2" t="s">
        <v>20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</row>
    <row r="40" spans="1:99" ht="21" customHeight="1" x14ac:dyDescent="0.3">
      <c r="A40" s="2">
        <v>39</v>
      </c>
      <c r="B40" s="2" t="s">
        <v>357</v>
      </c>
      <c r="C40" s="2" t="s">
        <v>7</v>
      </c>
      <c r="D40" s="2" t="s">
        <v>22</v>
      </c>
      <c r="E40" s="2" t="s">
        <v>22</v>
      </c>
      <c r="F40" s="2" t="s">
        <v>147</v>
      </c>
      <c r="G40" s="7">
        <v>3.05</v>
      </c>
      <c r="H40" s="2" t="s">
        <v>23</v>
      </c>
      <c r="I40" s="2" t="s">
        <v>24</v>
      </c>
      <c r="J40" s="2"/>
      <c r="K40" s="2" t="s">
        <v>19</v>
      </c>
      <c r="L40" s="2" t="s">
        <v>19</v>
      </c>
      <c r="M40" s="2"/>
      <c r="N40" s="16"/>
      <c r="O40" s="8"/>
      <c r="P40" s="2" t="s">
        <v>20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</row>
    <row r="41" spans="1:99" ht="21" customHeight="1" x14ac:dyDescent="0.3">
      <c r="A41" s="2">
        <v>40</v>
      </c>
      <c r="B41" s="2" t="s">
        <v>130</v>
      </c>
      <c r="C41" s="2" t="s">
        <v>14</v>
      </c>
      <c r="D41" s="2" t="s">
        <v>22</v>
      </c>
      <c r="E41" s="2" t="s">
        <v>22</v>
      </c>
      <c r="F41" s="2" t="s">
        <v>31</v>
      </c>
      <c r="G41" s="7">
        <v>3</v>
      </c>
      <c r="H41" s="2" t="s">
        <v>23</v>
      </c>
      <c r="I41" s="2" t="s">
        <v>24</v>
      </c>
      <c r="J41" s="2"/>
      <c r="K41" s="2" t="s">
        <v>19</v>
      </c>
      <c r="L41" s="2" t="s">
        <v>58</v>
      </c>
      <c r="M41" s="2" t="s">
        <v>131</v>
      </c>
      <c r="N41" s="16" t="str">
        <f>HYPERLINK("https://workshop.360view.link/360viewer/360view.html?d=0606253-A95", "Video 360°")</f>
        <v>Video 360°</v>
      </c>
      <c r="O41" s="8" t="s">
        <v>132</v>
      </c>
      <c r="P41" s="2" t="s">
        <v>20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</row>
    <row r="42" spans="1:99" ht="21" customHeight="1" x14ac:dyDescent="0.3">
      <c r="A42" s="2">
        <v>41</v>
      </c>
      <c r="B42" s="2" t="s">
        <v>133</v>
      </c>
      <c r="C42" s="2" t="s">
        <v>14</v>
      </c>
      <c r="D42" s="2" t="s">
        <v>22</v>
      </c>
      <c r="E42" s="2" t="s">
        <v>22</v>
      </c>
      <c r="F42" s="2" t="s">
        <v>134</v>
      </c>
      <c r="G42" s="7">
        <v>3</v>
      </c>
      <c r="H42" s="2" t="s">
        <v>23</v>
      </c>
      <c r="I42" s="2" t="s">
        <v>18</v>
      </c>
      <c r="J42" s="2"/>
      <c r="K42" s="2" t="s">
        <v>19</v>
      </c>
      <c r="L42" s="2" t="s">
        <v>58</v>
      </c>
      <c r="M42" s="2" t="s">
        <v>135</v>
      </c>
      <c r="N42" s="16" t="str">
        <f>HYPERLINK("https://ds-360.jaykar.co.in/ds360/JYK17D2539912/VIDEO/JYK17D2539912.html", "Video 360°")</f>
        <v>Video 360°</v>
      </c>
      <c r="O42" s="8" t="s">
        <v>136</v>
      </c>
      <c r="P42" s="2" t="s">
        <v>20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</row>
    <row r="43" spans="1:99" ht="21" customHeight="1" x14ac:dyDescent="0.3">
      <c r="A43" s="2">
        <v>42</v>
      </c>
      <c r="B43" s="2" t="s">
        <v>137</v>
      </c>
      <c r="C43" s="2" t="s">
        <v>14</v>
      </c>
      <c r="D43" s="2" t="s">
        <v>22</v>
      </c>
      <c r="E43" s="2" t="s">
        <v>22</v>
      </c>
      <c r="F43" s="2" t="s">
        <v>95</v>
      </c>
      <c r="G43" s="7">
        <v>2.64</v>
      </c>
      <c r="H43" s="2" t="s">
        <v>138</v>
      </c>
      <c r="I43" s="2"/>
      <c r="J43" s="2"/>
      <c r="K43" s="2"/>
      <c r="L43" s="2"/>
      <c r="M43" s="2"/>
      <c r="N43" s="16"/>
      <c r="O43" s="8"/>
      <c r="P43" s="2" t="s">
        <v>20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</row>
    <row r="44" spans="1:99" ht="21" customHeight="1" x14ac:dyDescent="0.3">
      <c r="A44" s="2">
        <v>43</v>
      </c>
      <c r="B44" s="2" t="s">
        <v>358</v>
      </c>
      <c r="C44" s="2" t="s">
        <v>14</v>
      </c>
      <c r="D44" s="2" t="s">
        <v>22</v>
      </c>
      <c r="E44" s="2" t="s">
        <v>22</v>
      </c>
      <c r="F44" s="2" t="s">
        <v>31</v>
      </c>
      <c r="G44" s="7">
        <v>2.54</v>
      </c>
      <c r="H44" s="2" t="s">
        <v>138</v>
      </c>
      <c r="I44" s="2"/>
      <c r="J44" s="2"/>
      <c r="K44" s="2"/>
      <c r="L44" s="2"/>
      <c r="M44" s="2" t="s">
        <v>364</v>
      </c>
      <c r="N44" s="16"/>
      <c r="O44" s="8"/>
      <c r="P44" s="2" t="s">
        <v>20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</row>
    <row r="45" spans="1:99" ht="21" customHeight="1" x14ac:dyDescent="0.3">
      <c r="A45" s="2">
        <v>44</v>
      </c>
      <c r="B45" s="2" t="s">
        <v>139</v>
      </c>
      <c r="C45" s="2" t="s">
        <v>14</v>
      </c>
      <c r="D45" s="2" t="s">
        <v>22</v>
      </c>
      <c r="E45" s="2" t="s">
        <v>22</v>
      </c>
      <c r="F45" s="2" t="s">
        <v>140</v>
      </c>
      <c r="G45" s="7">
        <v>2.5099999999999998</v>
      </c>
      <c r="H45" s="2" t="s">
        <v>23</v>
      </c>
      <c r="I45" s="2" t="s">
        <v>24</v>
      </c>
      <c r="J45" s="2"/>
      <c r="K45" s="2" t="s">
        <v>19</v>
      </c>
      <c r="L45" s="2" t="s">
        <v>19</v>
      </c>
      <c r="M45" s="2" t="s">
        <v>141</v>
      </c>
      <c r="N45" s="16" t="str">
        <f>HYPERLINK("https://ds-360.jaykar.co.in/ds360/JYK17D2539916/VIDEO/JYK17D2539916.html", "Video 360°")</f>
        <v>Video 360°</v>
      </c>
      <c r="O45" s="8" t="s">
        <v>142</v>
      </c>
      <c r="P45" s="2" t="s">
        <v>20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</row>
    <row r="46" spans="1:99" ht="21" customHeight="1" x14ac:dyDescent="0.3">
      <c r="A46" s="2">
        <v>45</v>
      </c>
      <c r="B46" s="2" t="s">
        <v>359</v>
      </c>
      <c r="C46" s="2" t="s">
        <v>14</v>
      </c>
      <c r="D46" s="2" t="s">
        <v>22</v>
      </c>
      <c r="E46" s="2" t="s">
        <v>22</v>
      </c>
      <c r="F46" s="2" t="s">
        <v>360</v>
      </c>
      <c r="G46" s="7">
        <v>2.5099999999999998</v>
      </c>
      <c r="H46" s="2" t="s">
        <v>138</v>
      </c>
      <c r="I46" s="2"/>
      <c r="J46" s="2"/>
      <c r="K46" s="2"/>
      <c r="L46" s="2"/>
      <c r="M46" s="2" t="s">
        <v>365</v>
      </c>
      <c r="N46" s="16"/>
      <c r="O46" s="8"/>
      <c r="P46" s="2" t="s">
        <v>20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</row>
    <row r="47" spans="1:99" ht="21" customHeight="1" x14ac:dyDescent="0.3">
      <c r="A47" s="2">
        <v>46</v>
      </c>
      <c r="B47" s="2" t="s">
        <v>143</v>
      </c>
      <c r="C47" s="2" t="s">
        <v>14</v>
      </c>
      <c r="D47" s="2" t="s">
        <v>22</v>
      </c>
      <c r="E47" s="2" t="s">
        <v>22</v>
      </c>
      <c r="F47" s="2" t="s">
        <v>140</v>
      </c>
      <c r="G47" s="7">
        <v>2.13</v>
      </c>
      <c r="H47" s="2" t="s">
        <v>23</v>
      </c>
      <c r="I47" s="2" t="s">
        <v>18</v>
      </c>
      <c r="J47" s="2"/>
      <c r="K47" s="2" t="s">
        <v>19</v>
      </c>
      <c r="L47" s="2" t="s">
        <v>19</v>
      </c>
      <c r="M47" s="2" t="s">
        <v>144</v>
      </c>
      <c r="N47" s="16" t="str">
        <f>HYPERLINK("https://ds-360.jaykar.co.in/ds360/JYK17D2539924/VIDEO/JYK17D2539924.html", "Video 360°")</f>
        <v>Video 360°</v>
      </c>
      <c r="O47" s="8" t="s">
        <v>145</v>
      </c>
      <c r="P47" s="2" t="s">
        <v>20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</row>
    <row r="48" spans="1:99" ht="21" customHeight="1" x14ac:dyDescent="0.3">
      <c r="A48" s="2">
        <v>47</v>
      </c>
      <c r="B48" s="2" t="s">
        <v>146</v>
      </c>
      <c r="C48" s="2" t="s">
        <v>14</v>
      </c>
      <c r="D48" s="2" t="s">
        <v>22</v>
      </c>
      <c r="E48" s="2" t="s">
        <v>22</v>
      </c>
      <c r="F48" s="2" t="s">
        <v>147</v>
      </c>
      <c r="G48" s="7">
        <v>2.06</v>
      </c>
      <c r="H48" s="2" t="s">
        <v>23</v>
      </c>
      <c r="I48" s="2" t="s">
        <v>18</v>
      </c>
      <c r="J48" s="2"/>
      <c r="K48" s="2" t="s">
        <v>19</v>
      </c>
      <c r="L48" s="2" t="s">
        <v>19</v>
      </c>
      <c r="M48" s="2" t="s">
        <v>148</v>
      </c>
      <c r="N48" s="16" t="str">
        <f>HYPERLINK("https://ds-360.jaykar.co.in/ds360/JYK17D2539917/VIDEO/JYK17D2539917.html", "Video 360°")</f>
        <v>Video 360°</v>
      </c>
      <c r="O48" s="8" t="s">
        <v>149</v>
      </c>
      <c r="P48" s="2" t="s">
        <v>20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</row>
    <row r="49" spans="1:99" ht="21" customHeight="1" x14ac:dyDescent="0.3">
      <c r="A49" s="2">
        <v>48</v>
      </c>
      <c r="B49" s="2" t="s">
        <v>153</v>
      </c>
      <c r="C49" s="2" t="s">
        <v>14</v>
      </c>
      <c r="D49" s="2" t="s">
        <v>22</v>
      </c>
      <c r="E49" s="2" t="s">
        <v>22</v>
      </c>
      <c r="F49" s="2" t="s">
        <v>91</v>
      </c>
      <c r="G49" s="7">
        <v>2.0499999999999998</v>
      </c>
      <c r="H49" s="2" t="s">
        <v>23</v>
      </c>
      <c r="I49" s="2" t="s">
        <v>32</v>
      </c>
      <c r="J49" s="2"/>
      <c r="K49" s="2" t="s">
        <v>19</v>
      </c>
      <c r="L49" s="2" t="s">
        <v>19</v>
      </c>
      <c r="M49" s="2" t="s">
        <v>154</v>
      </c>
      <c r="N49" s="16" t="str">
        <f>HYPERLINK("https://workshop.360view.link/360viewer/360view.html?d=1706251-A194", "Video 360°")</f>
        <v>Video 360°</v>
      </c>
      <c r="O49" s="8" t="s">
        <v>155</v>
      </c>
      <c r="P49" s="2" t="s">
        <v>20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</row>
    <row r="50" spans="1:99" ht="21" customHeight="1" x14ac:dyDescent="0.3">
      <c r="A50" s="2">
        <v>49</v>
      </c>
      <c r="B50" s="2" t="s">
        <v>150</v>
      </c>
      <c r="C50" s="2" t="s">
        <v>14</v>
      </c>
      <c r="D50" s="2" t="s">
        <v>22</v>
      </c>
      <c r="E50" s="2" t="s">
        <v>22</v>
      </c>
      <c r="F50" s="2" t="s">
        <v>140</v>
      </c>
      <c r="G50" s="7">
        <v>2.0499999999999998</v>
      </c>
      <c r="H50" s="2" t="s">
        <v>23</v>
      </c>
      <c r="I50" s="2" t="s">
        <v>24</v>
      </c>
      <c r="J50" s="2"/>
      <c r="K50" s="2" t="s">
        <v>19</v>
      </c>
      <c r="L50" s="2" t="s">
        <v>19</v>
      </c>
      <c r="M50" s="2" t="s">
        <v>151</v>
      </c>
      <c r="N50" s="16" t="str">
        <f>HYPERLINK("https://workshop.360view.link/360viewer/360view.html?d=0606254-A106", "Video 360°")</f>
        <v>Video 360°</v>
      </c>
      <c r="O50" s="8" t="s">
        <v>152</v>
      </c>
      <c r="P50" s="2" t="s">
        <v>20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</row>
    <row r="51" spans="1:99" ht="21" customHeight="1" x14ac:dyDescent="0.3">
      <c r="A51" s="2">
        <v>50</v>
      </c>
      <c r="B51" s="2" t="s">
        <v>156</v>
      </c>
      <c r="C51" s="2" t="s">
        <v>14</v>
      </c>
      <c r="D51" s="2" t="s">
        <v>22</v>
      </c>
      <c r="E51" s="2" t="s">
        <v>22</v>
      </c>
      <c r="F51" s="2" t="s">
        <v>95</v>
      </c>
      <c r="G51" s="7">
        <v>2.0299999999999998</v>
      </c>
      <c r="H51" s="2" t="s">
        <v>23</v>
      </c>
      <c r="I51" s="2" t="s">
        <v>18</v>
      </c>
      <c r="J51" s="2"/>
      <c r="K51" s="2" t="s">
        <v>19</v>
      </c>
      <c r="L51" s="2" t="s">
        <v>58</v>
      </c>
      <c r="M51" s="2" t="s">
        <v>157</v>
      </c>
      <c r="N51" s="16" t="str">
        <f>HYPERLINK("https://workshop.360view.link/360viewer/360view.html?d=0606251-A103", "Video 360°")</f>
        <v>Video 360°</v>
      </c>
      <c r="O51" s="8" t="s">
        <v>158</v>
      </c>
      <c r="P51" s="2" t="s">
        <v>20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</row>
    <row r="52" spans="1:99" ht="21" customHeight="1" x14ac:dyDescent="0.3">
      <c r="A52" s="2">
        <v>51</v>
      </c>
      <c r="B52" s="2" t="s">
        <v>159</v>
      </c>
      <c r="C52" s="2" t="s">
        <v>14</v>
      </c>
      <c r="D52" s="2" t="s">
        <v>22</v>
      </c>
      <c r="E52" s="2" t="s">
        <v>22</v>
      </c>
      <c r="F52" s="2" t="s">
        <v>140</v>
      </c>
      <c r="G52" s="7">
        <v>2.02</v>
      </c>
      <c r="H52" s="2" t="s">
        <v>23</v>
      </c>
      <c r="I52" s="2" t="s">
        <v>24</v>
      </c>
      <c r="J52" s="2"/>
      <c r="K52" s="2" t="s">
        <v>19</v>
      </c>
      <c r="L52" s="2" t="s">
        <v>19</v>
      </c>
      <c r="M52" s="2" t="s">
        <v>160</v>
      </c>
      <c r="N52" s="16" t="str">
        <f>HYPERLINK("https://ds-360.jaykar.co.in/ds360/JYK17D2539914/VIDEO/JYK17D2539914.html", "Video 360°")</f>
        <v>Video 360°</v>
      </c>
      <c r="O52" s="8" t="s">
        <v>161</v>
      </c>
      <c r="P52" s="2" t="s">
        <v>20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</row>
    <row r="53" spans="1:99" ht="21" customHeight="1" x14ac:dyDescent="0.3">
      <c r="A53" s="2">
        <v>52</v>
      </c>
      <c r="B53" s="2" t="s">
        <v>344</v>
      </c>
      <c r="C53" s="2" t="s">
        <v>14</v>
      </c>
      <c r="D53" s="2" t="s">
        <v>22</v>
      </c>
      <c r="E53" s="2" t="s">
        <v>22</v>
      </c>
      <c r="F53" s="2" t="s">
        <v>95</v>
      </c>
      <c r="G53" s="7">
        <v>2.02</v>
      </c>
      <c r="H53" s="2" t="s">
        <v>23</v>
      </c>
      <c r="I53" s="2" t="s">
        <v>18</v>
      </c>
      <c r="J53" s="2"/>
      <c r="K53" s="2" t="s">
        <v>19</v>
      </c>
      <c r="L53" s="2" t="s">
        <v>19</v>
      </c>
      <c r="M53" s="2" t="s">
        <v>345</v>
      </c>
      <c r="N53" s="16" t="str">
        <f>HYPERLINK("https://workshop.360view.link/360viewer/360view.html?d=0606256-A108", "Video 360°")</f>
        <v>Video 360°</v>
      </c>
      <c r="O53" s="8" t="s">
        <v>346</v>
      </c>
      <c r="P53" s="2" t="s">
        <v>20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</row>
    <row r="54" spans="1:99" ht="21" customHeight="1" x14ac:dyDescent="0.3">
      <c r="A54" s="2">
        <v>53</v>
      </c>
      <c r="B54" s="2" t="s">
        <v>361</v>
      </c>
      <c r="C54" s="2" t="s">
        <v>14</v>
      </c>
      <c r="D54" s="2" t="s">
        <v>22</v>
      </c>
      <c r="E54" s="2" t="s">
        <v>22</v>
      </c>
      <c r="F54" s="2" t="s">
        <v>134</v>
      </c>
      <c r="G54" s="7">
        <v>2.0099999999999998</v>
      </c>
      <c r="H54" s="2" t="s">
        <v>138</v>
      </c>
      <c r="I54" s="2"/>
      <c r="J54" s="2"/>
      <c r="K54" s="2"/>
      <c r="L54" s="2"/>
      <c r="M54" s="2" t="s">
        <v>366</v>
      </c>
      <c r="N54" s="16"/>
      <c r="O54" s="8"/>
      <c r="P54" s="2" t="s">
        <v>20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</row>
    <row r="55" spans="1:99" ht="21" customHeight="1" x14ac:dyDescent="0.3">
      <c r="A55" s="2">
        <v>54</v>
      </c>
      <c r="B55" s="2" t="s">
        <v>162</v>
      </c>
      <c r="C55" s="2" t="s">
        <v>14</v>
      </c>
      <c r="D55" s="2" t="s">
        <v>22</v>
      </c>
      <c r="E55" s="2" t="s">
        <v>22</v>
      </c>
      <c r="F55" s="2" t="s">
        <v>31</v>
      </c>
      <c r="G55" s="7">
        <v>2</v>
      </c>
      <c r="H55" s="2" t="s">
        <v>23</v>
      </c>
      <c r="I55" s="2" t="s">
        <v>18</v>
      </c>
      <c r="J55" s="2"/>
      <c r="K55" s="2" t="s">
        <v>19</v>
      </c>
      <c r="L55" s="2" t="s">
        <v>19</v>
      </c>
      <c r="M55" s="2" t="s">
        <v>163</v>
      </c>
      <c r="N55" s="16" t="str">
        <f>HYPERLINK("https://workshop.360view.link/360viewer/360view.html?d=0706258-A212", "Video 360°")</f>
        <v>Video 360°</v>
      </c>
      <c r="O55" s="8" t="s">
        <v>164</v>
      </c>
      <c r="P55" s="2" t="s">
        <v>20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</row>
    <row r="56" spans="1:99" ht="21" customHeight="1" x14ac:dyDescent="0.3">
      <c r="A56" s="2">
        <v>55</v>
      </c>
      <c r="B56" s="2" t="s">
        <v>165</v>
      </c>
      <c r="C56" s="2" t="s">
        <v>14</v>
      </c>
      <c r="D56" s="2" t="s">
        <v>22</v>
      </c>
      <c r="E56" s="2" t="s">
        <v>22</v>
      </c>
      <c r="F56" s="2" t="s">
        <v>166</v>
      </c>
      <c r="G56" s="7">
        <v>1.76</v>
      </c>
      <c r="H56" s="2" t="s">
        <v>23</v>
      </c>
      <c r="I56" s="2" t="s">
        <v>24</v>
      </c>
      <c r="J56" s="2"/>
      <c r="K56" s="2" t="s">
        <v>58</v>
      </c>
      <c r="L56" s="2" t="s">
        <v>58</v>
      </c>
      <c r="M56" s="2" t="s">
        <v>167</v>
      </c>
      <c r="N56" s="16" t="str">
        <f>HYPERLINK("https://workshop.360view.link/360viewer/360view.html?d=3005257-A122-PINK", "Video 360°")</f>
        <v>Video 360°</v>
      </c>
      <c r="O56" s="8" t="s">
        <v>168</v>
      </c>
      <c r="P56" s="2" t="s">
        <v>20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</row>
    <row r="57" spans="1:99" ht="21" customHeight="1" x14ac:dyDescent="0.3">
      <c r="A57" s="2">
        <v>56</v>
      </c>
      <c r="B57" s="2" t="s">
        <v>169</v>
      </c>
      <c r="C57" s="2" t="s">
        <v>14</v>
      </c>
      <c r="D57" s="2" t="s">
        <v>22</v>
      </c>
      <c r="E57" s="2" t="s">
        <v>22</v>
      </c>
      <c r="F57" s="2" t="s">
        <v>95</v>
      </c>
      <c r="G57" s="7">
        <v>1.53</v>
      </c>
      <c r="H57" s="2" t="s">
        <v>138</v>
      </c>
      <c r="I57" s="2" t="s">
        <v>57</v>
      </c>
      <c r="J57" s="2"/>
      <c r="K57" s="2"/>
      <c r="L57" s="2"/>
      <c r="M57" s="2"/>
      <c r="N57" s="16"/>
      <c r="O57" s="8"/>
      <c r="P57" s="2" t="s">
        <v>20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</row>
    <row r="58" spans="1:99" ht="21" customHeight="1" x14ac:dyDescent="0.3">
      <c r="A58" s="2">
        <v>57</v>
      </c>
      <c r="B58" s="2" t="s">
        <v>170</v>
      </c>
      <c r="C58" s="2" t="s">
        <v>14</v>
      </c>
      <c r="D58" s="2" t="s">
        <v>22</v>
      </c>
      <c r="E58" s="2" t="s">
        <v>22</v>
      </c>
      <c r="F58" s="2" t="s">
        <v>53</v>
      </c>
      <c r="G58" s="7">
        <v>1.53</v>
      </c>
      <c r="H58" s="2" t="s">
        <v>23</v>
      </c>
      <c r="I58" s="2" t="s">
        <v>18</v>
      </c>
      <c r="J58" s="2"/>
      <c r="K58" s="2" t="s">
        <v>58</v>
      </c>
      <c r="L58" s="2" t="s">
        <v>58</v>
      </c>
      <c r="M58" s="2" t="s">
        <v>171</v>
      </c>
      <c r="N58" s="16" t="str">
        <f>HYPERLINK("https://workshop.360view.link/360viewer/360view.html?d=0706257-A162", "Video 360°")</f>
        <v>Video 360°</v>
      </c>
      <c r="O58" s="8" t="s">
        <v>172</v>
      </c>
      <c r="P58" s="2" t="s">
        <v>20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</row>
    <row r="59" spans="1:99" ht="21" customHeight="1" x14ac:dyDescent="0.3">
      <c r="A59" s="2">
        <v>58</v>
      </c>
      <c r="B59" s="2" t="s">
        <v>176</v>
      </c>
      <c r="C59" s="2" t="s">
        <v>14</v>
      </c>
      <c r="D59" s="2" t="s">
        <v>22</v>
      </c>
      <c r="E59" s="2" t="s">
        <v>22</v>
      </c>
      <c r="F59" s="2" t="s">
        <v>45</v>
      </c>
      <c r="G59" s="7">
        <v>1.5</v>
      </c>
      <c r="H59" s="2" t="s">
        <v>23</v>
      </c>
      <c r="I59" s="2" t="s">
        <v>24</v>
      </c>
      <c r="J59" s="2"/>
      <c r="K59" s="2" t="s">
        <v>19</v>
      </c>
      <c r="L59" s="2" t="s">
        <v>58</v>
      </c>
      <c r="M59" s="2" t="s">
        <v>177</v>
      </c>
      <c r="N59" s="16" t="str">
        <f>HYPERLINK("https://workshop.360view.link/360viewer/360view.html?d=0706254-A214", "Video 360°")</f>
        <v>Video 360°</v>
      </c>
      <c r="O59" s="8" t="s">
        <v>178</v>
      </c>
      <c r="P59" s="2" t="s">
        <v>20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</row>
    <row r="60" spans="1:99" ht="21" customHeight="1" x14ac:dyDescent="0.3">
      <c r="A60" s="2">
        <v>59</v>
      </c>
      <c r="B60" s="2" t="s">
        <v>173</v>
      </c>
      <c r="C60" s="2" t="s">
        <v>14</v>
      </c>
      <c r="D60" s="2" t="s">
        <v>22</v>
      </c>
      <c r="E60" s="2" t="s">
        <v>22</v>
      </c>
      <c r="F60" s="2" t="s">
        <v>45</v>
      </c>
      <c r="G60" s="7">
        <v>1.5</v>
      </c>
      <c r="H60" s="2" t="s">
        <v>23</v>
      </c>
      <c r="I60" s="2" t="s">
        <v>24</v>
      </c>
      <c r="J60" s="2"/>
      <c r="K60" s="2" t="s">
        <v>19</v>
      </c>
      <c r="L60" s="2" t="s">
        <v>19</v>
      </c>
      <c r="M60" s="2" t="s">
        <v>174</v>
      </c>
      <c r="N60" s="16" t="str">
        <f>HYPERLINK("https://workshop.360view.link/360viewer/360view.html?d=0706254-A210", "Video 360°")</f>
        <v>Video 360°</v>
      </c>
      <c r="O60" s="8" t="s">
        <v>175</v>
      </c>
      <c r="P60" s="2" t="s">
        <v>20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</row>
    <row r="61" spans="1:99" ht="21" customHeight="1" x14ac:dyDescent="0.3">
      <c r="A61" s="2">
        <v>60</v>
      </c>
      <c r="B61" s="2" t="s">
        <v>179</v>
      </c>
      <c r="C61" s="2" t="s">
        <v>14</v>
      </c>
      <c r="D61" s="2" t="s">
        <v>22</v>
      </c>
      <c r="E61" s="2" t="s">
        <v>22</v>
      </c>
      <c r="F61" s="2" t="s">
        <v>95</v>
      </c>
      <c r="G61" s="7">
        <v>1.46</v>
      </c>
      <c r="H61" s="2" t="s">
        <v>138</v>
      </c>
      <c r="I61" s="2" t="s">
        <v>18</v>
      </c>
      <c r="J61" s="2"/>
      <c r="K61" s="2"/>
      <c r="L61" s="2"/>
      <c r="M61" s="2"/>
      <c r="N61" s="16"/>
      <c r="O61" s="8"/>
      <c r="P61" s="2" t="s">
        <v>20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</row>
    <row r="62" spans="1:99" ht="21" customHeight="1" x14ac:dyDescent="0.3">
      <c r="A62" s="2">
        <v>61</v>
      </c>
      <c r="B62" s="2" t="s">
        <v>180</v>
      </c>
      <c r="C62" s="2" t="s">
        <v>14</v>
      </c>
      <c r="D62" s="2" t="s">
        <v>22</v>
      </c>
      <c r="E62" s="2" t="s">
        <v>22</v>
      </c>
      <c r="F62" s="2" t="s">
        <v>53</v>
      </c>
      <c r="G62" s="7">
        <v>1.4</v>
      </c>
      <c r="H62" s="2" t="s">
        <v>23</v>
      </c>
      <c r="I62" s="2" t="s">
        <v>32</v>
      </c>
      <c r="J62" s="2"/>
      <c r="K62" s="2" t="s">
        <v>19</v>
      </c>
      <c r="L62" s="2" t="s">
        <v>19</v>
      </c>
      <c r="M62" s="2" t="s">
        <v>181</v>
      </c>
      <c r="N62" s="16" t="str">
        <f>HYPERLINK("https://workshop.360view.link/360viewer/360view.html?d=0706256-A213", "Video 360°")</f>
        <v>Video 360°</v>
      </c>
      <c r="O62" s="8" t="s">
        <v>182</v>
      </c>
      <c r="P62" s="2" t="s">
        <v>20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</row>
    <row r="63" spans="1:99" ht="21" customHeight="1" x14ac:dyDescent="0.3">
      <c r="A63" s="2">
        <v>62</v>
      </c>
      <c r="B63" s="2" t="s">
        <v>183</v>
      </c>
      <c r="C63" s="2" t="s">
        <v>14</v>
      </c>
      <c r="D63" s="2" t="s">
        <v>22</v>
      </c>
      <c r="E63" s="2" t="s">
        <v>22</v>
      </c>
      <c r="F63" s="2" t="s">
        <v>53</v>
      </c>
      <c r="G63" s="7">
        <v>1.36</v>
      </c>
      <c r="H63" s="2" t="s">
        <v>23</v>
      </c>
      <c r="I63" s="2" t="s">
        <v>24</v>
      </c>
      <c r="J63" s="2"/>
      <c r="K63" s="2" t="s">
        <v>19</v>
      </c>
      <c r="L63" s="2" t="s">
        <v>19</v>
      </c>
      <c r="M63" s="2" t="s">
        <v>184</v>
      </c>
      <c r="N63" s="16" t="str">
        <f>HYPERLINK("https://workshop.360view.link/360viewer/360view.html?d=0706251-A206", "Video 360°")</f>
        <v>Video 360°</v>
      </c>
      <c r="O63" s="8" t="s">
        <v>185</v>
      </c>
      <c r="P63" s="2" t="s">
        <v>20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</row>
    <row r="64" spans="1:99" ht="21" customHeight="1" x14ac:dyDescent="0.3">
      <c r="A64" s="2">
        <v>63</v>
      </c>
      <c r="B64" s="2" t="s">
        <v>186</v>
      </c>
      <c r="C64" s="2" t="s">
        <v>14</v>
      </c>
      <c r="D64" s="2" t="s">
        <v>22</v>
      </c>
      <c r="E64" s="2" t="s">
        <v>22</v>
      </c>
      <c r="F64" s="2" t="s">
        <v>53</v>
      </c>
      <c r="G64" s="7">
        <v>1.29</v>
      </c>
      <c r="H64" s="2" t="s">
        <v>23</v>
      </c>
      <c r="I64" s="2" t="s">
        <v>24</v>
      </c>
      <c r="J64" s="2"/>
      <c r="K64" s="2" t="s">
        <v>19</v>
      </c>
      <c r="L64" s="2" t="s">
        <v>19</v>
      </c>
      <c r="M64" s="2" t="s">
        <v>187</v>
      </c>
      <c r="N64" s="16" t="str">
        <f>HYPERLINK("https://workshop.360view.link/360viewer/360view.html?d=0706255-A209", "Video 360°")</f>
        <v>Video 360°</v>
      </c>
      <c r="O64" s="8" t="s">
        <v>188</v>
      </c>
      <c r="P64" s="2" t="s">
        <v>20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</row>
    <row r="65" spans="1:99" ht="21" customHeight="1" x14ac:dyDescent="0.3">
      <c r="A65" s="2">
        <v>64</v>
      </c>
      <c r="B65" s="2" t="s">
        <v>189</v>
      </c>
      <c r="C65" s="2" t="s">
        <v>14</v>
      </c>
      <c r="D65" s="2" t="s">
        <v>22</v>
      </c>
      <c r="E65" s="2" t="s">
        <v>22</v>
      </c>
      <c r="F65" s="2" t="s">
        <v>53</v>
      </c>
      <c r="G65" s="7">
        <v>1.26</v>
      </c>
      <c r="H65" s="2" t="s">
        <v>23</v>
      </c>
      <c r="I65" s="2" t="s">
        <v>24</v>
      </c>
      <c r="J65" s="2"/>
      <c r="K65" s="2" t="s">
        <v>58</v>
      </c>
      <c r="L65" s="2" t="s">
        <v>58</v>
      </c>
      <c r="M65" s="2" t="s">
        <v>190</v>
      </c>
      <c r="N65" s="16" t="str">
        <f>HYPERLINK("https://workshop.360view.link/360viewer/360view.html?d=3005254-A125-PINK", "Video 360°")</f>
        <v>Video 360°</v>
      </c>
      <c r="O65" s="8" t="s">
        <v>191</v>
      </c>
      <c r="P65" s="2" t="s">
        <v>20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</row>
    <row r="66" spans="1:99" ht="21" customHeight="1" x14ac:dyDescent="0.3">
      <c r="A66" s="2">
        <v>65</v>
      </c>
      <c r="B66" s="2" t="s">
        <v>192</v>
      </c>
      <c r="C66" s="2" t="s">
        <v>14</v>
      </c>
      <c r="D66" s="2" t="s">
        <v>22</v>
      </c>
      <c r="E66" s="2" t="s">
        <v>22</v>
      </c>
      <c r="F66" s="2" t="s">
        <v>166</v>
      </c>
      <c r="G66" s="7">
        <v>1.23</v>
      </c>
      <c r="H66" s="2" t="s">
        <v>23</v>
      </c>
      <c r="I66" s="2" t="s">
        <v>24</v>
      </c>
      <c r="J66" s="2" t="s">
        <v>19</v>
      </c>
      <c r="K66" s="2" t="s">
        <v>19</v>
      </c>
      <c r="L66" s="2" t="s">
        <v>19</v>
      </c>
      <c r="M66" s="2" t="s">
        <v>193</v>
      </c>
      <c r="N66" s="16" t="str">
        <f>HYPERLINK("https://workshop.360view.link/360viewer/360view.html?d=0706251-A211", "Video 360°")</f>
        <v>Video 360°</v>
      </c>
      <c r="O66" s="8" t="s">
        <v>194</v>
      </c>
      <c r="P66" s="2" t="s">
        <v>20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</row>
    <row r="67" spans="1:99" ht="21" customHeight="1" x14ac:dyDescent="0.3">
      <c r="A67" s="2">
        <v>66</v>
      </c>
      <c r="B67" s="2" t="s">
        <v>362</v>
      </c>
      <c r="C67" s="2" t="s">
        <v>14</v>
      </c>
      <c r="D67" s="2" t="s">
        <v>22</v>
      </c>
      <c r="E67" s="2" t="s">
        <v>22</v>
      </c>
      <c r="F67" s="2" t="s">
        <v>134</v>
      </c>
      <c r="G67" s="7">
        <v>1.1399999999999999</v>
      </c>
      <c r="H67" s="2" t="s">
        <v>138</v>
      </c>
      <c r="I67" s="2"/>
      <c r="J67" s="2"/>
      <c r="K67" s="2"/>
      <c r="L67" s="2"/>
      <c r="M67" s="2" t="s">
        <v>367</v>
      </c>
      <c r="N67" s="16"/>
      <c r="O67" s="8"/>
      <c r="P67" s="2" t="s">
        <v>20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</row>
    <row r="68" spans="1:99" ht="21" customHeight="1" x14ac:dyDescent="0.3">
      <c r="A68" s="2">
        <v>67</v>
      </c>
      <c r="B68" s="2" t="s">
        <v>198</v>
      </c>
      <c r="C68" s="2" t="s">
        <v>14</v>
      </c>
      <c r="D68" s="2" t="s">
        <v>22</v>
      </c>
      <c r="E68" s="2" t="s">
        <v>22</v>
      </c>
      <c r="F68" s="2" t="s">
        <v>166</v>
      </c>
      <c r="G68" s="7">
        <v>1.1299999999999999</v>
      </c>
      <c r="H68" s="2" t="s">
        <v>23</v>
      </c>
      <c r="I68" s="2" t="s">
        <v>18</v>
      </c>
      <c r="J68" s="2"/>
      <c r="K68" s="2" t="s">
        <v>19</v>
      </c>
      <c r="L68" s="2" t="s">
        <v>58</v>
      </c>
      <c r="M68" s="2" t="s">
        <v>199</v>
      </c>
      <c r="N68" s="16" t="str">
        <f>HYPERLINK("https://workshop.360view.link/360viewer/360view.html?d=0706251-A109", "Video 360°")</f>
        <v>Video 360°</v>
      </c>
      <c r="O68" s="8" t="s">
        <v>200</v>
      </c>
      <c r="P68" s="2" t="s">
        <v>20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</row>
    <row r="69" spans="1:99" ht="21" customHeight="1" x14ac:dyDescent="0.3">
      <c r="A69" s="2">
        <v>68</v>
      </c>
      <c r="B69" s="2" t="s">
        <v>195</v>
      </c>
      <c r="C69" s="2" t="s">
        <v>14</v>
      </c>
      <c r="D69" s="2" t="s">
        <v>22</v>
      </c>
      <c r="E69" s="2" t="s">
        <v>22</v>
      </c>
      <c r="F69" s="2" t="s">
        <v>134</v>
      </c>
      <c r="G69" s="7">
        <v>1.1299999999999999</v>
      </c>
      <c r="H69" s="2" t="s">
        <v>23</v>
      </c>
      <c r="I69" s="2" t="s">
        <v>24</v>
      </c>
      <c r="J69" s="2"/>
      <c r="K69" s="2" t="s">
        <v>58</v>
      </c>
      <c r="L69" s="2" t="s">
        <v>58</v>
      </c>
      <c r="M69" s="2" t="s">
        <v>196</v>
      </c>
      <c r="N69" s="16" t="str">
        <f>HYPERLINK("https://view.varnivideo.com/video.html?d=PI-32", "Video 360°")</f>
        <v>Video 360°</v>
      </c>
      <c r="O69" s="8" t="s">
        <v>197</v>
      </c>
      <c r="P69" s="2" t="s">
        <v>20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</row>
    <row r="70" spans="1:99" ht="21" customHeight="1" x14ac:dyDescent="0.3">
      <c r="A70" s="2">
        <v>69</v>
      </c>
      <c r="B70" s="2" t="s">
        <v>201</v>
      </c>
      <c r="C70" s="2" t="s">
        <v>14</v>
      </c>
      <c r="D70" s="2" t="s">
        <v>22</v>
      </c>
      <c r="E70" s="2" t="s">
        <v>22</v>
      </c>
      <c r="F70" s="2" t="s">
        <v>95</v>
      </c>
      <c r="G70" s="7">
        <v>1.1100000000000001</v>
      </c>
      <c r="H70" s="2" t="s">
        <v>202</v>
      </c>
      <c r="I70" s="2" t="s">
        <v>24</v>
      </c>
      <c r="J70" s="2"/>
      <c r="K70" s="2" t="s">
        <v>19</v>
      </c>
      <c r="L70" s="2" t="s">
        <v>19</v>
      </c>
      <c r="M70" s="2" t="s">
        <v>203</v>
      </c>
      <c r="N70" s="16" t="str">
        <f>HYPERLINK("https://workshop.360view.link/360viewer/360view.html?d=0406253-A77-RED", "Video 360°")</f>
        <v>Video 360°</v>
      </c>
      <c r="O70" s="8" t="s">
        <v>204</v>
      </c>
      <c r="P70" s="2" t="s">
        <v>20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</row>
    <row r="71" spans="1:99" ht="21" customHeight="1" x14ac:dyDescent="0.3">
      <c r="A71" s="2">
        <v>70</v>
      </c>
      <c r="B71" s="2" t="s">
        <v>205</v>
      </c>
      <c r="C71" s="2" t="s">
        <v>14</v>
      </c>
      <c r="D71" s="2" t="s">
        <v>22</v>
      </c>
      <c r="E71" s="2" t="s">
        <v>22</v>
      </c>
      <c r="F71" s="2" t="s">
        <v>45</v>
      </c>
      <c r="G71" s="7">
        <v>1.08</v>
      </c>
      <c r="H71" s="2" t="s">
        <v>23</v>
      </c>
      <c r="I71" s="2" t="s">
        <v>24</v>
      </c>
      <c r="J71" s="2"/>
      <c r="K71" s="2" t="s">
        <v>19</v>
      </c>
      <c r="L71" s="2" t="s">
        <v>19</v>
      </c>
      <c r="M71" s="2" t="s">
        <v>206</v>
      </c>
      <c r="N71" s="16" t="str">
        <f>HYPERLINK("https://workshop.360view.link/360viewer/360view.html?d=0706254-A215", "Video 360°")</f>
        <v>Video 360°</v>
      </c>
      <c r="O71" s="8" t="s">
        <v>207</v>
      </c>
      <c r="P71" s="2" t="s">
        <v>20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</row>
    <row r="72" spans="1:99" ht="21" customHeight="1" x14ac:dyDescent="0.3">
      <c r="A72" s="2">
        <v>71</v>
      </c>
      <c r="B72" s="2" t="s">
        <v>208</v>
      </c>
      <c r="C72" s="2" t="s">
        <v>14</v>
      </c>
      <c r="D72" s="2" t="s">
        <v>22</v>
      </c>
      <c r="E72" s="2" t="s">
        <v>22</v>
      </c>
      <c r="F72" s="2" t="s">
        <v>166</v>
      </c>
      <c r="G72" s="7">
        <v>1.08</v>
      </c>
      <c r="H72" s="2" t="s">
        <v>23</v>
      </c>
      <c r="I72" s="2" t="s">
        <v>18</v>
      </c>
      <c r="J72" s="2"/>
      <c r="K72" s="2" t="s">
        <v>19</v>
      </c>
      <c r="L72" s="2" t="s">
        <v>58</v>
      </c>
      <c r="M72" s="2" t="s">
        <v>209</v>
      </c>
      <c r="N72" s="16" t="str">
        <f>HYPERLINK("https://workshop.360view.link/360viewer/360view.html?d=0706250-A110", "Video 360°")</f>
        <v>Video 360°</v>
      </c>
      <c r="O72" s="8" t="s">
        <v>210</v>
      </c>
      <c r="P72" s="2" t="s">
        <v>20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</row>
    <row r="73" spans="1:99" ht="21" customHeight="1" x14ac:dyDescent="0.3">
      <c r="A73" s="2">
        <v>72</v>
      </c>
      <c r="B73" s="2" t="s">
        <v>211</v>
      </c>
      <c r="C73" s="2" t="s">
        <v>14</v>
      </c>
      <c r="D73" s="2" t="s">
        <v>22</v>
      </c>
      <c r="E73" s="2" t="s">
        <v>22</v>
      </c>
      <c r="F73" s="2" t="s">
        <v>166</v>
      </c>
      <c r="G73" s="7">
        <v>1.07</v>
      </c>
      <c r="H73" s="2" t="s">
        <v>138</v>
      </c>
      <c r="I73" s="2"/>
      <c r="J73" s="2"/>
      <c r="K73" s="2"/>
      <c r="L73" s="2"/>
      <c r="M73" s="2"/>
      <c r="N73" s="16"/>
      <c r="O73" s="8"/>
      <c r="P73" s="2" t="s">
        <v>20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</row>
    <row r="74" spans="1:99" ht="21" customHeight="1" x14ac:dyDescent="0.3">
      <c r="A74" s="2">
        <v>73</v>
      </c>
      <c r="B74" s="9" t="s">
        <v>212</v>
      </c>
      <c r="C74" s="2" t="s">
        <v>14</v>
      </c>
      <c r="D74" s="2" t="s">
        <v>22</v>
      </c>
      <c r="E74" s="2" t="s">
        <v>22</v>
      </c>
      <c r="F74" s="2" t="s">
        <v>134</v>
      </c>
      <c r="G74" s="7">
        <v>1.06</v>
      </c>
      <c r="H74" s="2" t="s">
        <v>23</v>
      </c>
      <c r="I74" s="2" t="s">
        <v>24</v>
      </c>
      <c r="J74" s="2"/>
      <c r="K74" s="2" t="s">
        <v>19</v>
      </c>
      <c r="L74" s="2" t="s">
        <v>19</v>
      </c>
      <c r="M74" s="2" t="s">
        <v>213</v>
      </c>
      <c r="N74" s="16" t="str">
        <f>HYPERLINK("https://workshop.360view.link/360viewer/360view.html?d=0706251-A208", "Video 360°")</f>
        <v>Video 360°</v>
      </c>
      <c r="O74" s="8" t="s">
        <v>214</v>
      </c>
      <c r="P74" s="2" t="s">
        <v>20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</row>
    <row r="75" spans="1:99" ht="21" customHeight="1" x14ac:dyDescent="0.3">
      <c r="A75" s="2">
        <v>74</v>
      </c>
      <c r="B75" s="2" t="s">
        <v>215</v>
      </c>
      <c r="C75" s="2" t="s">
        <v>14</v>
      </c>
      <c r="D75" s="2" t="s">
        <v>22</v>
      </c>
      <c r="E75" s="2" t="s">
        <v>22</v>
      </c>
      <c r="F75" s="2" t="s">
        <v>166</v>
      </c>
      <c r="G75" s="7">
        <v>1.05</v>
      </c>
      <c r="H75" s="2" t="s">
        <v>23</v>
      </c>
      <c r="I75" s="2" t="s">
        <v>18</v>
      </c>
      <c r="J75" s="2" t="s">
        <v>19</v>
      </c>
      <c r="K75" s="2" t="s">
        <v>19</v>
      </c>
      <c r="L75" s="2" t="s">
        <v>19</v>
      </c>
      <c r="M75" s="2" t="s">
        <v>216</v>
      </c>
      <c r="N75" s="16" t="str">
        <f>HYPERLINK("https://workshop.360view.link/360viewer/360view.html?d=0906256-A111", "Video 360°")</f>
        <v>Video 360°</v>
      </c>
      <c r="O75" s="8" t="s">
        <v>217</v>
      </c>
      <c r="P75" s="2" t="s">
        <v>20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</row>
    <row r="76" spans="1:99" ht="21" customHeight="1" x14ac:dyDescent="0.3">
      <c r="A76" s="2">
        <v>75</v>
      </c>
      <c r="B76" s="2" t="s">
        <v>218</v>
      </c>
      <c r="C76" s="2" t="s">
        <v>14</v>
      </c>
      <c r="D76" s="2" t="s">
        <v>22</v>
      </c>
      <c r="E76" s="2" t="s">
        <v>22</v>
      </c>
      <c r="F76" s="2" t="s">
        <v>53</v>
      </c>
      <c r="G76" s="7">
        <v>1.05</v>
      </c>
      <c r="H76" s="2" t="s">
        <v>23</v>
      </c>
      <c r="I76" s="2" t="s">
        <v>24</v>
      </c>
      <c r="J76" s="2"/>
      <c r="K76" s="2" t="s">
        <v>58</v>
      </c>
      <c r="L76" s="2" t="s">
        <v>58</v>
      </c>
      <c r="M76" s="2" t="s">
        <v>219</v>
      </c>
      <c r="N76" s="16" t="str">
        <f>HYPERLINK("https://workshop.360view.link/360viewer/360view.html?d=3005252-A123-PINK", "Video 360°")</f>
        <v>Video 360°</v>
      </c>
      <c r="O76" s="8" t="s">
        <v>220</v>
      </c>
      <c r="P76" s="2" t="s">
        <v>20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</row>
    <row r="77" spans="1:99" ht="21" customHeight="1" x14ac:dyDescent="0.3">
      <c r="A77" s="2">
        <v>76</v>
      </c>
      <c r="B77" s="2" t="s">
        <v>363</v>
      </c>
      <c r="C77" s="2" t="s">
        <v>14</v>
      </c>
      <c r="D77" s="2" t="s">
        <v>22</v>
      </c>
      <c r="E77" s="2" t="s">
        <v>22</v>
      </c>
      <c r="F77" s="2" t="s">
        <v>31</v>
      </c>
      <c r="G77" s="7">
        <v>1.04</v>
      </c>
      <c r="H77" s="2" t="s">
        <v>138</v>
      </c>
      <c r="I77" s="2"/>
      <c r="J77" s="2"/>
      <c r="K77" s="2"/>
      <c r="L77" s="2"/>
      <c r="M77" s="2" t="s">
        <v>368</v>
      </c>
      <c r="N77" s="16"/>
      <c r="O77" s="8"/>
      <c r="P77" s="2" t="s">
        <v>20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</row>
    <row r="78" spans="1:99" ht="21" customHeight="1" x14ac:dyDescent="0.3">
      <c r="A78" s="2">
        <v>77</v>
      </c>
      <c r="B78" s="2" t="s">
        <v>221</v>
      </c>
      <c r="C78" s="2" t="s">
        <v>14</v>
      </c>
      <c r="D78" s="2" t="s">
        <v>22</v>
      </c>
      <c r="E78" s="2" t="s">
        <v>22</v>
      </c>
      <c r="F78" s="2" t="s">
        <v>166</v>
      </c>
      <c r="G78" s="7">
        <v>1.03</v>
      </c>
      <c r="H78" s="2" t="s">
        <v>23</v>
      </c>
      <c r="I78" s="2" t="s">
        <v>18</v>
      </c>
      <c r="J78" s="2" t="s">
        <v>19</v>
      </c>
      <c r="K78" s="2" t="s">
        <v>19</v>
      </c>
      <c r="L78" s="2" t="s">
        <v>58</v>
      </c>
      <c r="M78" s="2" t="s">
        <v>222</v>
      </c>
      <c r="N78" s="16" t="str">
        <f>HYPERLINK("https://workshop.360view.link/360viewer/360view.html?d=0906252-A112", "Video 360°")</f>
        <v>Video 360°</v>
      </c>
      <c r="O78" s="8" t="s">
        <v>223</v>
      </c>
      <c r="P78" s="2" t="s">
        <v>20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</row>
    <row r="79" spans="1:99" ht="21" customHeight="1" x14ac:dyDescent="0.3">
      <c r="A79" s="2">
        <v>78</v>
      </c>
      <c r="B79" s="2" t="s">
        <v>230</v>
      </c>
      <c r="C79" s="2" t="s">
        <v>14</v>
      </c>
      <c r="D79" s="2" t="s">
        <v>22</v>
      </c>
      <c r="E79" s="2" t="s">
        <v>22</v>
      </c>
      <c r="F79" s="2" t="s">
        <v>166</v>
      </c>
      <c r="G79" s="7">
        <v>1.02</v>
      </c>
      <c r="H79" s="2" t="s">
        <v>23</v>
      </c>
      <c r="I79" s="2" t="s">
        <v>24</v>
      </c>
      <c r="J79" s="2" t="s">
        <v>19</v>
      </c>
      <c r="K79" s="2" t="s">
        <v>19</v>
      </c>
      <c r="L79" s="2" t="s">
        <v>58</v>
      </c>
      <c r="M79" s="2" t="s">
        <v>231</v>
      </c>
      <c r="N79" s="16"/>
      <c r="O79" s="8"/>
      <c r="P79" s="2" t="s">
        <v>20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</row>
    <row r="80" spans="1:99" ht="21" customHeight="1" x14ac:dyDescent="0.3">
      <c r="A80" s="2">
        <v>79</v>
      </c>
      <c r="B80" s="2" t="s">
        <v>224</v>
      </c>
      <c r="C80" s="2" t="s">
        <v>14</v>
      </c>
      <c r="D80" s="2" t="s">
        <v>22</v>
      </c>
      <c r="E80" s="2" t="s">
        <v>22</v>
      </c>
      <c r="F80" s="2" t="s">
        <v>31</v>
      </c>
      <c r="G80" s="7">
        <v>1.02</v>
      </c>
      <c r="H80" s="2" t="s">
        <v>23</v>
      </c>
      <c r="I80" s="2" t="s">
        <v>24</v>
      </c>
      <c r="J80" s="2"/>
      <c r="K80" s="2" t="s">
        <v>19</v>
      </c>
      <c r="L80" s="2" t="s">
        <v>58</v>
      </c>
      <c r="M80" s="2" t="s">
        <v>225</v>
      </c>
      <c r="N80" s="16" t="str">
        <f>HYPERLINK("https://workshop.360view.link/360viewer/360view.html?d=0706254-A220", "Video 360°")</f>
        <v>Video 360°</v>
      </c>
      <c r="O80" s="8" t="s">
        <v>226</v>
      </c>
      <c r="P80" s="2" t="s">
        <v>20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</row>
    <row r="81" spans="1:99" ht="21" customHeight="1" x14ac:dyDescent="0.3">
      <c r="A81" s="2">
        <v>80</v>
      </c>
      <c r="B81" s="2" t="s">
        <v>232</v>
      </c>
      <c r="C81" s="2" t="s">
        <v>14</v>
      </c>
      <c r="D81" s="2" t="s">
        <v>22</v>
      </c>
      <c r="E81" s="2" t="s">
        <v>22</v>
      </c>
      <c r="F81" s="2" t="s">
        <v>233</v>
      </c>
      <c r="G81" s="7">
        <v>1.02</v>
      </c>
      <c r="H81" s="2" t="s">
        <v>17</v>
      </c>
      <c r="I81" s="2" t="s">
        <v>32</v>
      </c>
      <c r="J81" s="2"/>
      <c r="K81" s="2" t="s">
        <v>19</v>
      </c>
      <c r="L81" s="2" t="s">
        <v>19</v>
      </c>
      <c r="M81" s="2" t="s">
        <v>234</v>
      </c>
      <c r="N81" s="16" t="str">
        <f>HYPERLINK("https://workshop.360view.link/360viewer/360view.html?d=0706256-A217", "Video 360°")</f>
        <v>Video 360°</v>
      </c>
      <c r="O81" s="8" t="s">
        <v>235</v>
      </c>
      <c r="P81" s="2" t="s">
        <v>20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</row>
    <row r="82" spans="1:99" ht="21" customHeight="1" x14ac:dyDescent="0.3">
      <c r="A82" s="2">
        <v>81</v>
      </c>
      <c r="B82" s="2" t="s">
        <v>227</v>
      </c>
      <c r="C82" s="2" t="s">
        <v>14</v>
      </c>
      <c r="D82" s="2" t="s">
        <v>22</v>
      </c>
      <c r="E82" s="2" t="s">
        <v>22</v>
      </c>
      <c r="F82" s="2" t="s">
        <v>166</v>
      </c>
      <c r="G82" s="7">
        <v>1.02</v>
      </c>
      <c r="H82" s="2" t="s">
        <v>23</v>
      </c>
      <c r="I82" s="2" t="s">
        <v>18</v>
      </c>
      <c r="J82" s="2" t="s">
        <v>19</v>
      </c>
      <c r="K82" s="2" t="s">
        <v>58</v>
      </c>
      <c r="L82" s="2" t="s">
        <v>58</v>
      </c>
      <c r="M82" s="2" t="s">
        <v>228</v>
      </c>
      <c r="N82" s="16" t="str">
        <f>HYPERLINK("https://workshop.360view.link/360viewer/360view.html?d=1706253-A120", "Video 360°")</f>
        <v>Video 360°</v>
      </c>
      <c r="O82" s="8" t="s">
        <v>229</v>
      </c>
      <c r="P82" s="2" t="s">
        <v>20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</row>
    <row r="83" spans="1:99" ht="21" customHeight="1" x14ac:dyDescent="0.3">
      <c r="A83" s="2">
        <v>82</v>
      </c>
      <c r="B83" s="2" t="s">
        <v>236</v>
      </c>
      <c r="C83" s="2" t="s">
        <v>14</v>
      </c>
      <c r="D83" s="2" t="s">
        <v>22</v>
      </c>
      <c r="E83" s="2" t="s">
        <v>22</v>
      </c>
      <c r="F83" s="2" t="s">
        <v>140</v>
      </c>
      <c r="G83" s="7">
        <v>1.01</v>
      </c>
      <c r="H83" s="2" t="s">
        <v>23</v>
      </c>
      <c r="I83" s="2" t="s">
        <v>57</v>
      </c>
      <c r="J83" s="2"/>
      <c r="K83" s="2" t="s">
        <v>58</v>
      </c>
      <c r="L83" s="2" t="s">
        <v>58</v>
      </c>
      <c r="M83" s="2" t="s">
        <v>237</v>
      </c>
      <c r="N83" s="16" t="str">
        <f>HYPERLINK("https://workshop.360view.link/360viewer/360view.html?d=1706255-A127", "Video 360°")</f>
        <v>Video 360°</v>
      </c>
      <c r="O83" s="8" t="s">
        <v>238</v>
      </c>
      <c r="P83" s="2" t="s">
        <v>20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</row>
    <row r="84" spans="1:99" ht="21" customHeight="1" x14ac:dyDescent="0.3">
      <c r="A84" s="2">
        <v>83</v>
      </c>
      <c r="B84" s="2" t="s">
        <v>239</v>
      </c>
      <c r="C84" s="2" t="s">
        <v>14</v>
      </c>
      <c r="D84" s="2" t="s">
        <v>22</v>
      </c>
      <c r="E84" s="2" t="s">
        <v>22</v>
      </c>
      <c r="F84" s="2" t="s">
        <v>166</v>
      </c>
      <c r="G84" s="7">
        <v>1.01</v>
      </c>
      <c r="H84" s="2" t="s">
        <v>23</v>
      </c>
      <c r="I84" s="2" t="s">
        <v>18</v>
      </c>
      <c r="J84" s="2" t="s">
        <v>19</v>
      </c>
      <c r="K84" s="2" t="s">
        <v>19</v>
      </c>
      <c r="L84" s="2" t="s">
        <v>19</v>
      </c>
      <c r="M84" s="2" t="s">
        <v>240</v>
      </c>
      <c r="N84" s="16" t="str">
        <f>HYPERLINK("https://workshop.360view.link/360viewer/360view.html?d=0706251-A223", "Video 360°")</f>
        <v>Video 360°</v>
      </c>
      <c r="O84" s="8" t="s">
        <v>241</v>
      </c>
      <c r="P84" s="2" t="s">
        <v>20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</row>
    <row r="85" spans="1:99" ht="21" customHeight="1" x14ac:dyDescent="0.3">
      <c r="A85" s="2">
        <v>84</v>
      </c>
      <c r="B85" s="9" t="s">
        <v>242</v>
      </c>
      <c r="C85" s="2" t="s">
        <v>14</v>
      </c>
      <c r="D85" s="2" t="s">
        <v>22</v>
      </c>
      <c r="E85" s="2" t="s">
        <v>22</v>
      </c>
      <c r="F85" s="2" t="s">
        <v>45</v>
      </c>
      <c r="G85" s="7">
        <v>1.01</v>
      </c>
      <c r="H85" s="2" t="s">
        <v>23</v>
      </c>
      <c r="I85" s="2" t="s">
        <v>18</v>
      </c>
      <c r="J85" s="2"/>
      <c r="K85" s="2"/>
      <c r="L85" s="2"/>
      <c r="M85" s="2"/>
      <c r="N85" s="16"/>
      <c r="O85" s="8"/>
      <c r="P85" s="2" t="s">
        <v>20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</row>
    <row r="86" spans="1:99" ht="21" customHeight="1" x14ac:dyDescent="0.3">
      <c r="A86" s="2">
        <v>85</v>
      </c>
      <c r="B86" s="2" t="s">
        <v>243</v>
      </c>
      <c r="C86" s="2" t="s">
        <v>14</v>
      </c>
      <c r="D86" s="2" t="s">
        <v>22</v>
      </c>
      <c r="E86" s="2" t="s">
        <v>22</v>
      </c>
      <c r="F86" s="2" t="s">
        <v>53</v>
      </c>
      <c r="G86" s="7">
        <v>1</v>
      </c>
      <c r="H86" s="2" t="s">
        <v>23</v>
      </c>
      <c r="I86" s="2" t="s">
        <v>18</v>
      </c>
      <c r="J86" s="2"/>
      <c r="K86" s="2" t="s">
        <v>58</v>
      </c>
      <c r="L86" s="2" t="s">
        <v>58</v>
      </c>
      <c r="M86" s="2" t="s">
        <v>244</v>
      </c>
      <c r="N86" s="16" t="str">
        <f>HYPERLINK("https://workshop.360view.link/360viewer/360view.html?d=1706254-A124", "Video 360°")</f>
        <v>Video 360°</v>
      </c>
      <c r="O86" s="8" t="s">
        <v>245</v>
      </c>
      <c r="P86" s="2" t="s">
        <v>20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</row>
    <row r="87" spans="1:99" ht="21" customHeight="1" x14ac:dyDescent="0.3">
      <c r="A87" s="2">
        <v>86</v>
      </c>
      <c r="B87" s="2" t="s">
        <v>271</v>
      </c>
      <c r="C87" s="2" t="s">
        <v>14</v>
      </c>
      <c r="D87" s="2" t="s">
        <v>22</v>
      </c>
      <c r="E87" s="2" t="s">
        <v>22</v>
      </c>
      <c r="F87" s="2" t="s">
        <v>134</v>
      </c>
      <c r="G87" s="7">
        <v>1</v>
      </c>
      <c r="H87" s="2" t="s">
        <v>23</v>
      </c>
      <c r="I87" s="2" t="s">
        <v>24</v>
      </c>
      <c r="J87" s="2"/>
      <c r="K87" s="2" t="s">
        <v>58</v>
      </c>
      <c r="L87" s="2" t="s">
        <v>19</v>
      </c>
      <c r="M87" s="2" t="s">
        <v>272</v>
      </c>
      <c r="N87" s="16" t="str">
        <f>HYPERLINK("https://workshop.360view.link/360viewer/360view.html?d=0706254-A218", "Video 360°")</f>
        <v>Video 360°</v>
      </c>
      <c r="O87" s="8" t="s">
        <v>273</v>
      </c>
      <c r="P87" s="2" t="s">
        <v>20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</row>
    <row r="88" spans="1:99" ht="21" customHeight="1" x14ac:dyDescent="0.3">
      <c r="A88" s="2">
        <v>87</v>
      </c>
      <c r="B88" s="2" t="s">
        <v>256</v>
      </c>
      <c r="C88" s="2" t="s">
        <v>14</v>
      </c>
      <c r="D88" s="2" t="s">
        <v>22</v>
      </c>
      <c r="E88" s="2" t="s">
        <v>22</v>
      </c>
      <c r="F88" s="2" t="s">
        <v>45</v>
      </c>
      <c r="G88" s="7">
        <v>1</v>
      </c>
      <c r="H88" s="2" t="s">
        <v>23</v>
      </c>
      <c r="I88" s="2" t="s">
        <v>24</v>
      </c>
      <c r="J88" s="2"/>
      <c r="K88" s="2" t="s">
        <v>19</v>
      </c>
      <c r="L88" s="2" t="s">
        <v>58</v>
      </c>
      <c r="M88" s="2" t="s">
        <v>257</v>
      </c>
      <c r="N88" s="16" t="str">
        <f>HYPERLINK("https://workshop.360view.link/360viewer/360view.html?d=0706256-A207", "Video 360°")</f>
        <v>Video 360°</v>
      </c>
      <c r="O88" s="8" t="s">
        <v>258</v>
      </c>
      <c r="P88" s="2" t="s">
        <v>20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</row>
    <row r="89" spans="1:99" ht="21" customHeight="1" x14ac:dyDescent="0.3">
      <c r="A89" s="2">
        <v>88</v>
      </c>
      <c r="B89" s="2" t="s">
        <v>265</v>
      </c>
      <c r="C89" s="2" t="s">
        <v>14</v>
      </c>
      <c r="D89" s="2" t="s">
        <v>22</v>
      </c>
      <c r="E89" s="2" t="s">
        <v>22</v>
      </c>
      <c r="F89" s="2" t="s">
        <v>45</v>
      </c>
      <c r="G89" s="7">
        <v>1</v>
      </c>
      <c r="H89" s="2" t="s">
        <v>23</v>
      </c>
      <c r="I89" s="2" t="s">
        <v>18</v>
      </c>
      <c r="J89" s="2"/>
      <c r="K89" s="2" t="s">
        <v>19</v>
      </c>
      <c r="L89" s="2" t="s">
        <v>58</v>
      </c>
      <c r="M89" s="2" t="s">
        <v>266</v>
      </c>
      <c r="N89" s="16" t="str">
        <f>HYPERLINK("https://workshop.360view.link/360viewer/360view.html?d=0706257-A222", "Video 360°")</f>
        <v>Video 360°</v>
      </c>
      <c r="O89" s="8" t="s">
        <v>267</v>
      </c>
      <c r="P89" s="2" t="s">
        <v>20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</row>
    <row r="90" spans="1:99" ht="21" customHeight="1" x14ac:dyDescent="0.3">
      <c r="A90" s="2">
        <v>89</v>
      </c>
      <c r="B90" s="2" t="s">
        <v>246</v>
      </c>
      <c r="C90" s="2" t="s">
        <v>14</v>
      </c>
      <c r="D90" s="2" t="s">
        <v>22</v>
      </c>
      <c r="E90" s="2" t="s">
        <v>22</v>
      </c>
      <c r="F90" s="2" t="s">
        <v>166</v>
      </c>
      <c r="G90" s="7">
        <v>1</v>
      </c>
      <c r="H90" s="2" t="s">
        <v>23</v>
      </c>
      <c r="I90" s="2" t="s">
        <v>24</v>
      </c>
      <c r="J90" s="2"/>
      <c r="K90" s="2" t="s">
        <v>58</v>
      </c>
      <c r="L90" s="2" t="s">
        <v>58</v>
      </c>
      <c r="M90" s="2" t="s">
        <v>247</v>
      </c>
      <c r="N90" s="16" t="str">
        <f>HYPERLINK("https://workshop.360view.link/360viewer/360view.html?d=3005254-A117-PINK", "Video 360°")</f>
        <v>Video 360°</v>
      </c>
      <c r="O90" s="8" t="s">
        <v>248</v>
      </c>
      <c r="P90" s="2" t="s">
        <v>20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</row>
    <row r="91" spans="1:99" ht="21" customHeight="1" x14ac:dyDescent="0.3">
      <c r="A91" s="2">
        <v>90</v>
      </c>
      <c r="B91" s="2" t="s">
        <v>249</v>
      </c>
      <c r="C91" s="2" t="s">
        <v>14</v>
      </c>
      <c r="D91" s="2" t="s">
        <v>22</v>
      </c>
      <c r="E91" s="2" t="s">
        <v>22</v>
      </c>
      <c r="F91" s="2" t="s">
        <v>166</v>
      </c>
      <c r="G91" s="7">
        <v>1</v>
      </c>
      <c r="H91" s="2" t="s">
        <v>23</v>
      </c>
      <c r="I91" s="2" t="s">
        <v>18</v>
      </c>
      <c r="J91" s="2" t="s">
        <v>19</v>
      </c>
      <c r="K91" s="2" t="s">
        <v>58</v>
      </c>
      <c r="L91" s="2" t="s">
        <v>58</v>
      </c>
      <c r="M91" s="2" t="s">
        <v>250</v>
      </c>
      <c r="N91" s="16" t="str">
        <f>HYPERLINK("https://workshop.360view.link/360viewer/360view.html?d=1706258-A119", "Video 360°")</f>
        <v>Video 360°</v>
      </c>
      <c r="O91" s="8" t="s">
        <v>251</v>
      </c>
      <c r="P91" s="2" t="s">
        <v>20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</row>
    <row r="92" spans="1:99" ht="21" customHeight="1" x14ac:dyDescent="0.3">
      <c r="A92" s="2">
        <v>91</v>
      </c>
      <c r="B92" s="9" t="s">
        <v>274</v>
      </c>
      <c r="C92" s="2" t="s">
        <v>14</v>
      </c>
      <c r="D92" s="2" t="s">
        <v>22</v>
      </c>
      <c r="E92" s="2" t="s">
        <v>22</v>
      </c>
      <c r="F92" s="2" t="s">
        <v>53</v>
      </c>
      <c r="G92" s="7">
        <v>1</v>
      </c>
      <c r="H92" s="2" t="s">
        <v>23</v>
      </c>
      <c r="I92" s="2" t="s">
        <v>18</v>
      </c>
      <c r="J92" s="2"/>
      <c r="K92" s="2" t="s">
        <v>19</v>
      </c>
      <c r="L92" s="2" t="s">
        <v>58</v>
      </c>
      <c r="M92" s="2" t="s">
        <v>275</v>
      </c>
      <c r="N92" s="16" t="str">
        <f>HYPERLINK("https://workshop.360view.link/360viewer/360view.html?d=0706252-A216", "Video 360°")</f>
        <v>Video 360°</v>
      </c>
      <c r="O92" s="8" t="s">
        <v>276</v>
      </c>
      <c r="P92" s="2" t="s">
        <v>20</v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</row>
    <row r="93" spans="1:99" ht="21" customHeight="1" x14ac:dyDescent="0.3">
      <c r="A93" s="2">
        <v>92</v>
      </c>
      <c r="B93" s="2" t="s">
        <v>262</v>
      </c>
      <c r="C93" s="2" t="s">
        <v>14</v>
      </c>
      <c r="D93" s="2" t="s">
        <v>22</v>
      </c>
      <c r="E93" s="2" t="s">
        <v>22</v>
      </c>
      <c r="F93" s="2" t="s">
        <v>166</v>
      </c>
      <c r="G93" s="7">
        <v>1</v>
      </c>
      <c r="H93" s="2" t="s">
        <v>23</v>
      </c>
      <c r="I93" s="2" t="s">
        <v>18</v>
      </c>
      <c r="J93" s="2"/>
      <c r="K93" s="2" t="s">
        <v>58</v>
      </c>
      <c r="L93" s="2" t="s">
        <v>19</v>
      </c>
      <c r="M93" s="2" t="s">
        <v>263</v>
      </c>
      <c r="N93" s="16" t="str">
        <f>HYPERLINK("https://workshop.360view.link/360viewer/360view.html?d=0706250-A219", "Video 360°")</f>
        <v>Video 360°</v>
      </c>
      <c r="O93" s="8" t="s">
        <v>264</v>
      </c>
      <c r="P93" s="2" t="s">
        <v>20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</row>
    <row r="94" spans="1:99" ht="21" customHeight="1" x14ac:dyDescent="0.3">
      <c r="A94" s="2">
        <v>93</v>
      </c>
      <c r="B94" s="2" t="s">
        <v>259</v>
      </c>
      <c r="C94" s="2" t="s">
        <v>14</v>
      </c>
      <c r="D94" s="2" t="s">
        <v>22</v>
      </c>
      <c r="E94" s="2" t="s">
        <v>22</v>
      </c>
      <c r="F94" s="2" t="s">
        <v>166</v>
      </c>
      <c r="G94" s="7">
        <v>1</v>
      </c>
      <c r="H94" s="2" t="s">
        <v>23</v>
      </c>
      <c r="I94" s="2" t="s">
        <v>24</v>
      </c>
      <c r="J94" s="2" t="s">
        <v>19</v>
      </c>
      <c r="K94" s="2" t="s">
        <v>19</v>
      </c>
      <c r="L94" s="2" t="s">
        <v>19</v>
      </c>
      <c r="M94" s="2" t="s">
        <v>260</v>
      </c>
      <c r="N94" s="16" t="str">
        <f>HYPERLINK("https://workshop.360view.link/360viewer/360view.html?d=0906253-A114", "Video 360°")</f>
        <v>Video 360°</v>
      </c>
      <c r="O94" s="8" t="s">
        <v>261</v>
      </c>
      <c r="P94" s="2" t="s">
        <v>20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</row>
    <row r="95" spans="1:99" ht="21" customHeight="1" x14ac:dyDescent="0.3">
      <c r="A95" s="2">
        <v>94</v>
      </c>
      <c r="B95" s="2" t="s">
        <v>255</v>
      </c>
      <c r="C95" s="2" t="s">
        <v>14</v>
      </c>
      <c r="D95" s="2" t="s">
        <v>22</v>
      </c>
      <c r="E95" s="2" t="s">
        <v>22</v>
      </c>
      <c r="F95" s="2" t="s">
        <v>166</v>
      </c>
      <c r="G95" s="7">
        <v>1</v>
      </c>
      <c r="H95" s="2" t="s">
        <v>23</v>
      </c>
      <c r="I95" s="2" t="s">
        <v>57</v>
      </c>
      <c r="J95" s="2"/>
      <c r="K95" s="2"/>
      <c r="L95" s="2"/>
      <c r="M95" s="2"/>
      <c r="N95" s="16"/>
      <c r="O95" s="8"/>
      <c r="P95" s="2" t="s">
        <v>20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</row>
    <row r="96" spans="1:99" ht="21" customHeight="1" x14ac:dyDescent="0.3">
      <c r="A96" s="2">
        <v>95</v>
      </c>
      <c r="B96" s="2" t="s">
        <v>252</v>
      </c>
      <c r="C96" s="2" t="s">
        <v>14</v>
      </c>
      <c r="D96" s="2" t="s">
        <v>22</v>
      </c>
      <c r="E96" s="2" t="s">
        <v>22</v>
      </c>
      <c r="F96" s="2" t="s">
        <v>166</v>
      </c>
      <c r="G96" s="7">
        <v>1</v>
      </c>
      <c r="H96" s="2" t="s">
        <v>23</v>
      </c>
      <c r="I96" s="2" t="s">
        <v>18</v>
      </c>
      <c r="J96" s="2"/>
      <c r="K96" s="2" t="s">
        <v>58</v>
      </c>
      <c r="L96" s="2" t="s">
        <v>58</v>
      </c>
      <c r="M96" s="2" t="s">
        <v>253</v>
      </c>
      <c r="N96" s="16" t="str">
        <f>HYPERLINK("https://workshop.360view.link/360viewer/360view.html?d=3005253-A118-PINK", "Video 360°")</f>
        <v>Video 360°</v>
      </c>
      <c r="O96" s="8" t="s">
        <v>254</v>
      </c>
      <c r="P96" s="2" t="s">
        <v>20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</row>
    <row r="97" spans="1:99" ht="21" customHeight="1" x14ac:dyDescent="0.3">
      <c r="A97" s="2">
        <v>96</v>
      </c>
      <c r="B97" s="2" t="s">
        <v>268</v>
      </c>
      <c r="C97" s="2" t="s">
        <v>14</v>
      </c>
      <c r="D97" s="2" t="s">
        <v>22</v>
      </c>
      <c r="E97" s="2" t="s">
        <v>22</v>
      </c>
      <c r="F97" s="2" t="s">
        <v>166</v>
      </c>
      <c r="G97" s="7">
        <v>1</v>
      </c>
      <c r="H97" s="2" t="s">
        <v>23</v>
      </c>
      <c r="I97" s="2" t="s">
        <v>18</v>
      </c>
      <c r="J97" s="2"/>
      <c r="K97" s="2" t="s">
        <v>58</v>
      </c>
      <c r="L97" s="2" t="s">
        <v>58</v>
      </c>
      <c r="M97" s="2" t="s">
        <v>269</v>
      </c>
      <c r="N97" s="16" t="str">
        <f>HYPERLINK("https://workshop.360view.link/360viewer/360view.html?d=3005258-A116-PINK", "Video 360°")</f>
        <v>Video 360°</v>
      </c>
      <c r="O97" s="8" t="s">
        <v>270</v>
      </c>
      <c r="P97" s="2" t="s">
        <v>20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</row>
    <row r="98" spans="1:99" ht="21" customHeight="1" x14ac:dyDescent="0.3">
      <c r="A98" s="2">
        <v>97</v>
      </c>
      <c r="B98" s="2" t="s">
        <v>277</v>
      </c>
      <c r="C98" s="2" t="s">
        <v>14</v>
      </c>
      <c r="D98" s="2" t="s">
        <v>22</v>
      </c>
      <c r="E98" s="2" t="s">
        <v>22</v>
      </c>
      <c r="F98" s="2" t="s">
        <v>166</v>
      </c>
      <c r="G98" s="7">
        <v>0.95</v>
      </c>
      <c r="H98" s="2" t="s">
        <v>23</v>
      </c>
      <c r="I98" s="2"/>
      <c r="J98" s="2"/>
      <c r="K98" s="2" t="s">
        <v>58</v>
      </c>
      <c r="L98" s="2" t="s">
        <v>58</v>
      </c>
      <c r="M98" s="2" t="s">
        <v>278</v>
      </c>
      <c r="N98" s="16"/>
      <c r="O98" s="8"/>
      <c r="P98" s="2" t="s">
        <v>20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</row>
    <row r="99" spans="1:99" ht="21" customHeight="1" x14ac:dyDescent="0.3">
      <c r="A99" s="2">
        <v>98</v>
      </c>
      <c r="B99" s="2" t="s">
        <v>284</v>
      </c>
      <c r="C99" s="2" t="s">
        <v>14</v>
      </c>
      <c r="D99" s="2" t="s">
        <v>22</v>
      </c>
      <c r="E99" s="2" t="s">
        <v>22</v>
      </c>
      <c r="F99" s="2" t="s">
        <v>95</v>
      </c>
      <c r="G99" s="7">
        <v>0.91</v>
      </c>
      <c r="H99" s="2" t="s">
        <v>23</v>
      </c>
      <c r="I99" s="2"/>
      <c r="J99" s="2"/>
      <c r="K99" s="2" t="s">
        <v>58</v>
      </c>
      <c r="L99" s="2" t="s">
        <v>58</v>
      </c>
      <c r="M99" s="2" t="s">
        <v>285</v>
      </c>
      <c r="N99" s="16"/>
      <c r="O99" s="8"/>
      <c r="P99" s="2" t="s">
        <v>20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</row>
    <row r="100" spans="1:99" ht="21" customHeight="1" x14ac:dyDescent="0.3">
      <c r="A100" s="2">
        <v>99</v>
      </c>
      <c r="B100" s="2" t="s">
        <v>279</v>
      </c>
      <c r="C100" s="2" t="s">
        <v>14</v>
      </c>
      <c r="D100" s="2" t="s">
        <v>22</v>
      </c>
      <c r="E100" s="2" t="s">
        <v>22</v>
      </c>
      <c r="F100" s="2" t="s">
        <v>53</v>
      </c>
      <c r="G100" s="7">
        <v>0.91</v>
      </c>
      <c r="H100" s="2" t="s">
        <v>23</v>
      </c>
      <c r="I100" s="2" t="s">
        <v>24</v>
      </c>
      <c r="J100" s="2"/>
      <c r="K100" s="2" t="s">
        <v>58</v>
      </c>
      <c r="L100" s="2" t="s">
        <v>58</v>
      </c>
      <c r="M100" s="2" t="s">
        <v>280</v>
      </c>
      <c r="N100" s="16" t="str">
        <f>HYPERLINK("https://view.varnivideo.com/video.html?d=P-1&amp;z=1", "Video 360°")</f>
        <v>Video 360°</v>
      </c>
      <c r="O100" s="8" t="s">
        <v>281</v>
      </c>
      <c r="P100" s="2" t="s">
        <v>20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</row>
    <row r="101" spans="1:99" ht="21" customHeight="1" x14ac:dyDescent="0.3">
      <c r="A101" s="2">
        <v>100</v>
      </c>
      <c r="B101" s="2" t="s">
        <v>282</v>
      </c>
      <c r="C101" s="2" t="s">
        <v>14</v>
      </c>
      <c r="D101" s="2" t="s">
        <v>22</v>
      </c>
      <c r="E101" s="2" t="s">
        <v>22</v>
      </c>
      <c r="F101" s="2" t="s">
        <v>166</v>
      </c>
      <c r="G101" s="7">
        <v>0.91</v>
      </c>
      <c r="H101" s="2" t="s">
        <v>23</v>
      </c>
      <c r="I101" s="2"/>
      <c r="J101" s="2"/>
      <c r="K101" s="2" t="s">
        <v>58</v>
      </c>
      <c r="L101" s="2" t="s">
        <v>58</v>
      </c>
      <c r="M101" s="2" t="s">
        <v>283</v>
      </c>
      <c r="N101" s="16"/>
      <c r="O101" s="8"/>
      <c r="P101" s="2" t="s">
        <v>20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</row>
    <row r="102" spans="1:99" ht="21" customHeight="1" x14ac:dyDescent="0.3">
      <c r="A102" s="2">
        <v>101</v>
      </c>
      <c r="B102" s="2" t="s">
        <v>286</v>
      </c>
      <c r="C102" s="2" t="s">
        <v>14</v>
      </c>
      <c r="D102" s="2" t="s">
        <v>22</v>
      </c>
      <c r="E102" s="2" t="s">
        <v>22</v>
      </c>
      <c r="F102" s="2" t="s">
        <v>166</v>
      </c>
      <c r="G102" s="7">
        <v>0.85</v>
      </c>
      <c r="H102" s="2" t="s">
        <v>23</v>
      </c>
      <c r="I102" s="2"/>
      <c r="J102" s="2"/>
      <c r="K102" s="2" t="s">
        <v>58</v>
      </c>
      <c r="L102" s="2" t="s">
        <v>58</v>
      </c>
      <c r="M102" s="2" t="s">
        <v>287</v>
      </c>
      <c r="N102" s="16"/>
      <c r="O102" s="8"/>
      <c r="P102" s="2" t="s">
        <v>20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</row>
    <row r="103" spans="1:99" ht="21" customHeight="1" x14ac:dyDescent="0.3">
      <c r="A103" s="2">
        <v>102</v>
      </c>
      <c r="B103" s="2" t="s">
        <v>288</v>
      </c>
      <c r="C103" s="2" t="s">
        <v>14</v>
      </c>
      <c r="D103" s="2" t="s">
        <v>22</v>
      </c>
      <c r="E103" s="2" t="s">
        <v>22</v>
      </c>
      <c r="F103" s="2" t="s">
        <v>166</v>
      </c>
      <c r="G103" s="7">
        <v>0.85</v>
      </c>
      <c r="H103" s="2" t="s">
        <v>23</v>
      </c>
      <c r="I103" s="2"/>
      <c r="J103" s="2"/>
      <c r="K103" s="2" t="s">
        <v>58</v>
      </c>
      <c r="L103" s="2" t="s">
        <v>58</v>
      </c>
      <c r="M103" s="2" t="s">
        <v>289</v>
      </c>
      <c r="N103" s="16"/>
      <c r="O103" s="8"/>
      <c r="P103" s="2" t="s">
        <v>20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</row>
    <row r="104" spans="1:99" ht="21" customHeight="1" x14ac:dyDescent="0.3">
      <c r="A104" s="2">
        <v>103</v>
      </c>
      <c r="B104" s="2" t="s">
        <v>290</v>
      </c>
      <c r="C104" s="2" t="s">
        <v>14</v>
      </c>
      <c r="D104" s="2" t="s">
        <v>22</v>
      </c>
      <c r="E104" s="2" t="s">
        <v>22</v>
      </c>
      <c r="F104" s="2" t="s">
        <v>45</v>
      </c>
      <c r="G104" s="7">
        <v>0.82</v>
      </c>
      <c r="H104" s="2" t="s">
        <v>23</v>
      </c>
      <c r="I104" s="2"/>
      <c r="J104" s="2"/>
      <c r="K104" s="2" t="s">
        <v>58</v>
      </c>
      <c r="L104" s="2" t="s">
        <v>58</v>
      </c>
      <c r="M104" s="2" t="s">
        <v>291</v>
      </c>
      <c r="N104" s="2"/>
      <c r="O104" s="8"/>
      <c r="P104" s="2" t="s">
        <v>20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</row>
    <row r="105" spans="1:99" ht="21" customHeight="1" x14ac:dyDescent="0.3">
      <c r="A105" s="2">
        <v>104</v>
      </c>
      <c r="B105" s="2" t="s">
        <v>292</v>
      </c>
      <c r="C105" s="2" t="s">
        <v>14</v>
      </c>
      <c r="D105" s="2" t="s">
        <v>22</v>
      </c>
      <c r="E105" s="2" t="s">
        <v>22</v>
      </c>
      <c r="F105" s="2" t="s">
        <v>95</v>
      </c>
      <c r="G105" s="7">
        <v>0.8</v>
      </c>
      <c r="H105" s="2" t="s">
        <v>23</v>
      </c>
      <c r="I105" s="2" t="s">
        <v>57</v>
      </c>
      <c r="J105" s="2"/>
      <c r="K105" s="2" t="s">
        <v>58</v>
      </c>
      <c r="L105" s="2" t="s">
        <v>58</v>
      </c>
      <c r="M105" s="2" t="s">
        <v>293</v>
      </c>
      <c r="N105" s="16" t="str">
        <f>HYPERLINK("https://workshop.360view.link/360viewer/360view.html?d=3005254-A144-PINK", "Video 360°")</f>
        <v>Video 360°</v>
      </c>
      <c r="O105" s="8" t="s">
        <v>294</v>
      </c>
      <c r="P105" s="2" t="s">
        <v>20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</row>
    <row r="106" spans="1:99" ht="21" customHeight="1" x14ac:dyDescent="0.3">
      <c r="A106" s="2">
        <v>105</v>
      </c>
      <c r="B106" s="2" t="s">
        <v>295</v>
      </c>
      <c r="C106" s="2" t="s">
        <v>14</v>
      </c>
      <c r="D106" s="2" t="s">
        <v>22</v>
      </c>
      <c r="E106" s="2" t="s">
        <v>22</v>
      </c>
      <c r="F106" s="2" t="s">
        <v>53</v>
      </c>
      <c r="G106" s="7">
        <v>0.78</v>
      </c>
      <c r="H106" s="2" t="s">
        <v>202</v>
      </c>
      <c r="I106" s="2" t="s">
        <v>24</v>
      </c>
      <c r="J106" s="2"/>
      <c r="K106" s="2" t="s">
        <v>19</v>
      </c>
      <c r="L106" s="2" t="s">
        <v>58</v>
      </c>
      <c r="M106" s="2" t="s">
        <v>296</v>
      </c>
      <c r="N106" s="16" t="str">
        <f>HYPERLINK("https://workshop.360view.link/360viewer/360view.html?d=1706256-A190", "Video 360°")</f>
        <v>Video 360°</v>
      </c>
      <c r="O106" s="8" t="s">
        <v>297</v>
      </c>
      <c r="P106" s="2" t="s">
        <v>20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</row>
    <row r="107" spans="1:99" ht="21" customHeight="1" x14ac:dyDescent="0.3">
      <c r="A107" s="2">
        <v>106</v>
      </c>
      <c r="B107" s="2" t="s">
        <v>298</v>
      </c>
      <c r="C107" s="2" t="s">
        <v>14</v>
      </c>
      <c r="D107" s="2" t="s">
        <v>22</v>
      </c>
      <c r="E107" s="2" t="s">
        <v>22</v>
      </c>
      <c r="F107" s="2" t="s">
        <v>45</v>
      </c>
      <c r="G107" s="7">
        <v>0.76</v>
      </c>
      <c r="H107" s="2" t="s">
        <v>23</v>
      </c>
      <c r="I107" s="2" t="s">
        <v>24</v>
      </c>
      <c r="J107" s="2"/>
      <c r="K107" s="2" t="s">
        <v>58</v>
      </c>
      <c r="L107" s="2" t="s">
        <v>58</v>
      </c>
      <c r="M107" s="2" t="s">
        <v>299</v>
      </c>
      <c r="N107" s="16" t="str">
        <f>HYPERLINK("https://workshop.360view.link/360viewer/360view.html?d=3005253-A141-PINK", "Video 360°")</f>
        <v>Video 360°</v>
      </c>
      <c r="O107" s="8" t="s">
        <v>300</v>
      </c>
      <c r="P107" s="2" t="s">
        <v>20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</row>
    <row r="108" spans="1:99" ht="21" customHeight="1" x14ac:dyDescent="0.3">
      <c r="A108" s="2">
        <v>107</v>
      </c>
      <c r="B108" s="2" t="s">
        <v>301</v>
      </c>
      <c r="C108" s="2" t="s">
        <v>14</v>
      </c>
      <c r="D108" s="2" t="s">
        <v>22</v>
      </c>
      <c r="E108" s="2" t="s">
        <v>22</v>
      </c>
      <c r="F108" s="2" t="s">
        <v>166</v>
      </c>
      <c r="G108" s="7">
        <v>0.75</v>
      </c>
      <c r="H108" s="2" t="s">
        <v>23</v>
      </c>
      <c r="I108" s="2"/>
      <c r="J108" s="2" t="s">
        <v>19</v>
      </c>
      <c r="K108" s="2" t="s">
        <v>19</v>
      </c>
      <c r="L108" s="2" t="s">
        <v>19</v>
      </c>
      <c r="M108" s="2"/>
      <c r="N108" s="16"/>
      <c r="O108" s="8"/>
      <c r="P108" s="2" t="s">
        <v>20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</row>
    <row r="109" spans="1:99" ht="21" customHeight="1" x14ac:dyDescent="0.3">
      <c r="A109" s="10">
        <v>108</v>
      </c>
      <c r="B109" s="10" t="s">
        <v>302</v>
      </c>
      <c r="C109" s="10" t="s">
        <v>14</v>
      </c>
      <c r="D109" s="10" t="s">
        <v>22</v>
      </c>
      <c r="E109" s="10" t="s">
        <v>22</v>
      </c>
      <c r="F109" s="10" t="s">
        <v>95</v>
      </c>
      <c r="G109" s="11">
        <v>0.71</v>
      </c>
      <c r="H109" s="10" t="s">
        <v>23</v>
      </c>
      <c r="I109" s="10"/>
      <c r="J109" s="10"/>
      <c r="K109" s="10" t="s">
        <v>58</v>
      </c>
      <c r="L109" s="10" t="s">
        <v>58</v>
      </c>
      <c r="M109" s="10" t="s">
        <v>303</v>
      </c>
      <c r="N109" s="17"/>
      <c r="O109" s="12"/>
      <c r="P109" s="10" t="s">
        <v>20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</row>
    <row r="110" spans="1:99" ht="21" customHeight="1" x14ac:dyDescent="0.3">
      <c r="A110" s="2">
        <v>109</v>
      </c>
      <c r="B110" s="2" t="s">
        <v>304</v>
      </c>
      <c r="C110" s="2" t="s">
        <v>14</v>
      </c>
      <c r="D110" s="2" t="s">
        <v>22</v>
      </c>
      <c r="E110" s="2" t="s">
        <v>22</v>
      </c>
      <c r="F110" s="2" t="s">
        <v>166</v>
      </c>
      <c r="G110" s="2">
        <v>0.7</v>
      </c>
      <c r="H110" s="2" t="s">
        <v>23</v>
      </c>
      <c r="I110" s="2" t="s">
        <v>57</v>
      </c>
      <c r="J110" s="2"/>
      <c r="K110" s="2" t="s">
        <v>58</v>
      </c>
      <c r="L110" s="13" t="s">
        <v>58</v>
      </c>
      <c r="M110" s="2" t="s">
        <v>305</v>
      </c>
      <c r="N110" s="16" t="str">
        <f>HYPERLINK("https://workshop.360view.link/360viewer/360view.html?d=3005255-A145-PINK", "Video 360°")</f>
        <v>Video 360°</v>
      </c>
      <c r="O110" s="2" t="s">
        <v>306</v>
      </c>
      <c r="P110" s="2" t="s">
        <v>20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</row>
    <row r="111" spans="1:99" ht="21" customHeight="1" x14ac:dyDescent="0.3">
      <c r="A111" s="2">
        <v>110</v>
      </c>
      <c r="B111" s="2" t="s">
        <v>307</v>
      </c>
      <c r="C111" s="2" t="s">
        <v>14</v>
      </c>
      <c r="D111" s="2" t="s">
        <v>22</v>
      </c>
      <c r="E111" s="2" t="s">
        <v>22</v>
      </c>
      <c r="F111" s="2" t="s">
        <v>53</v>
      </c>
      <c r="G111" s="2">
        <v>0.69</v>
      </c>
      <c r="H111" s="2" t="s">
        <v>23</v>
      </c>
      <c r="I111" s="2" t="s">
        <v>24</v>
      </c>
      <c r="J111" s="2"/>
      <c r="K111" s="2" t="s">
        <v>58</v>
      </c>
      <c r="L111" s="13" t="s">
        <v>58</v>
      </c>
      <c r="M111" s="2" t="s">
        <v>308</v>
      </c>
      <c r="N111" s="16" t="str">
        <f>HYPERLINK("https://view.varnivideo.com/video.html?d=P-7&amp;z=1", "Video 360°")</f>
        <v>Video 360°</v>
      </c>
      <c r="O111" s="2" t="s">
        <v>309</v>
      </c>
      <c r="P111" s="2" t="s">
        <v>20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</row>
    <row r="112" spans="1:99" ht="21" customHeight="1" x14ac:dyDescent="0.3">
      <c r="A112" s="2">
        <v>111</v>
      </c>
      <c r="B112" s="2" t="s">
        <v>310</v>
      </c>
      <c r="C112" s="2" t="s">
        <v>14</v>
      </c>
      <c r="D112" s="2" t="s">
        <v>22</v>
      </c>
      <c r="E112" s="2" t="s">
        <v>22</v>
      </c>
      <c r="F112" s="2" t="s">
        <v>95</v>
      </c>
      <c r="G112" s="2">
        <v>0.67</v>
      </c>
      <c r="H112" s="2" t="s">
        <v>23</v>
      </c>
      <c r="I112" s="2"/>
      <c r="J112" s="2"/>
      <c r="K112" s="2" t="s">
        <v>58</v>
      </c>
      <c r="L112" s="13" t="s">
        <v>58</v>
      </c>
      <c r="M112" s="2" t="s">
        <v>311</v>
      </c>
      <c r="N112" s="16"/>
      <c r="O112" s="2"/>
      <c r="P112" s="2" t="s">
        <v>20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</row>
    <row r="113" spans="1:99" ht="21" customHeight="1" x14ac:dyDescent="0.3">
      <c r="A113" s="2">
        <v>112</v>
      </c>
      <c r="B113" s="2" t="s">
        <v>312</v>
      </c>
      <c r="C113" s="2" t="s">
        <v>14</v>
      </c>
      <c r="D113" s="2" t="s">
        <v>22</v>
      </c>
      <c r="E113" s="2" t="s">
        <v>22</v>
      </c>
      <c r="F113" s="2" t="s">
        <v>134</v>
      </c>
      <c r="G113" s="2">
        <v>0.64</v>
      </c>
      <c r="H113" s="2" t="s">
        <v>23</v>
      </c>
      <c r="I113" s="2" t="s">
        <v>24</v>
      </c>
      <c r="J113" s="2" t="s">
        <v>19</v>
      </c>
      <c r="K113" s="2" t="s">
        <v>58</v>
      </c>
      <c r="L113" s="13" t="s">
        <v>58</v>
      </c>
      <c r="M113" s="2" t="s">
        <v>313</v>
      </c>
      <c r="N113" s="16" t="str">
        <f>HYPERLINK("https://workshop.360view.link/360viewer/360view.html?d=3005257-A147-PINK", "Video 360°")</f>
        <v>Video 360°</v>
      </c>
      <c r="O113" s="2" t="s">
        <v>314</v>
      </c>
      <c r="P113" s="2" t="s">
        <v>20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</row>
    <row r="114" spans="1:99" ht="21" customHeight="1" x14ac:dyDescent="0.3">
      <c r="A114" s="2">
        <v>113</v>
      </c>
      <c r="B114" s="2" t="s">
        <v>315</v>
      </c>
      <c r="C114" s="2" t="s">
        <v>14</v>
      </c>
      <c r="D114" s="2" t="s">
        <v>22</v>
      </c>
      <c r="E114" s="2" t="s">
        <v>22</v>
      </c>
      <c r="F114" s="2" t="s">
        <v>233</v>
      </c>
      <c r="G114" s="2">
        <v>0.53</v>
      </c>
      <c r="H114" s="2" t="s">
        <v>23</v>
      </c>
      <c r="I114" s="2"/>
      <c r="J114" s="2"/>
      <c r="K114" s="2" t="s">
        <v>58</v>
      </c>
      <c r="L114" s="13" t="s">
        <v>58</v>
      </c>
      <c r="M114" s="2" t="s">
        <v>316</v>
      </c>
      <c r="N114" s="2"/>
      <c r="O114" s="2"/>
      <c r="P114" s="2" t="s">
        <v>20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</row>
    <row r="115" spans="1:99" ht="21" customHeight="1" x14ac:dyDescent="0.3">
      <c r="A115" s="2">
        <v>114</v>
      </c>
      <c r="B115" s="2" t="s">
        <v>317</v>
      </c>
      <c r="C115" s="2" t="s">
        <v>14</v>
      </c>
      <c r="D115" s="2" t="s">
        <v>22</v>
      </c>
      <c r="E115" s="2" t="s">
        <v>22</v>
      </c>
      <c r="F115" s="2" t="s">
        <v>166</v>
      </c>
      <c r="G115" s="2">
        <v>0.51</v>
      </c>
      <c r="H115" s="2" t="s">
        <v>23</v>
      </c>
      <c r="I115" s="2"/>
      <c r="J115" s="2"/>
      <c r="K115" s="2" t="s">
        <v>58</v>
      </c>
      <c r="L115" s="13" t="s">
        <v>58</v>
      </c>
      <c r="M115" s="2" t="s">
        <v>318</v>
      </c>
      <c r="N115" s="2"/>
      <c r="O115" s="2"/>
      <c r="P115" s="2" t="s">
        <v>20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</row>
    <row r="116" spans="1:99" ht="21" customHeight="1" x14ac:dyDescent="0.3">
      <c r="A116" s="2">
        <v>115</v>
      </c>
      <c r="B116" s="2" t="s">
        <v>319</v>
      </c>
      <c r="C116" s="2" t="s">
        <v>14</v>
      </c>
      <c r="D116" s="2" t="s">
        <v>22</v>
      </c>
      <c r="E116" s="2" t="s">
        <v>22</v>
      </c>
      <c r="F116" s="2" t="s">
        <v>166</v>
      </c>
      <c r="G116" s="2">
        <v>0.5</v>
      </c>
      <c r="H116" s="2" t="s">
        <v>23</v>
      </c>
      <c r="I116" s="2"/>
      <c r="J116" s="2"/>
      <c r="K116" s="2" t="s">
        <v>58</v>
      </c>
      <c r="L116" s="13" t="s">
        <v>58</v>
      </c>
      <c r="M116" s="2" t="s">
        <v>320</v>
      </c>
      <c r="N116" s="16"/>
      <c r="O116" s="2"/>
      <c r="P116" s="2" t="s">
        <v>20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</row>
    <row r="117" spans="1:99" ht="21" customHeight="1" x14ac:dyDescent="0.3">
      <c r="A117" s="2">
        <v>116</v>
      </c>
      <c r="B117" s="2" t="s">
        <v>321</v>
      </c>
      <c r="C117" s="2" t="s">
        <v>14</v>
      </c>
      <c r="D117" s="2" t="s">
        <v>22</v>
      </c>
      <c r="E117" s="2" t="s">
        <v>22</v>
      </c>
      <c r="F117" s="2" t="s">
        <v>134</v>
      </c>
      <c r="G117" s="2">
        <v>0.46</v>
      </c>
      <c r="H117" s="2" t="s">
        <v>23</v>
      </c>
      <c r="I117" s="2" t="s">
        <v>24</v>
      </c>
      <c r="J117" s="2"/>
      <c r="K117" s="2" t="s">
        <v>58</v>
      </c>
      <c r="L117" s="13" t="s">
        <v>58</v>
      </c>
      <c r="M117" s="2" t="s">
        <v>322</v>
      </c>
      <c r="N117" s="16" t="str">
        <f>HYPERLINK("https://workshop.360view.link/360viewer/360view.html?d=3005256-A130-PINK", "Video 360°")</f>
        <v>Video 360°</v>
      </c>
      <c r="O117" s="2" t="s">
        <v>323</v>
      </c>
      <c r="P117" s="2" t="s">
        <v>20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</row>
    <row r="118" spans="1:99" ht="21" customHeight="1" x14ac:dyDescent="0.3">
      <c r="A118" s="2">
        <v>117</v>
      </c>
      <c r="B118" s="2" t="s">
        <v>324</v>
      </c>
      <c r="C118" s="2" t="s">
        <v>14</v>
      </c>
      <c r="D118" s="2" t="s">
        <v>22</v>
      </c>
      <c r="E118" s="2" t="s">
        <v>22</v>
      </c>
      <c r="F118" s="2" t="s">
        <v>166</v>
      </c>
      <c r="G118" s="2">
        <v>0.42</v>
      </c>
      <c r="H118" s="2" t="s">
        <v>23</v>
      </c>
      <c r="I118" s="2" t="s">
        <v>24</v>
      </c>
      <c r="J118" s="2"/>
      <c r="K118" s="2" t="s">
        <v>58</v>
      </c>
      <c r="L118" s="13" t="s">
        <v>58</v>
      </c>
      <c r="M118" s="2" t="s">
        <v>325</v>
      </c>
      <c r="N118" s="16" t="str">
        <f>HYPERLINK("https://workshop.360view.link/360viewer/360view.html?d=3005256-A131-PINK", "Video 360°")</f>
        <v>Video 360°</v>
      </c>
      <c r="O118" s="2" t="s">
        <v>326</v>
      </c>
      <c r="P118" s="2" t="s">
        <v>20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</row>
    <row r="119" spans="1:99" ht="21" customHeight="1" x14ac:dyDescent="0.3">
      <c r="A119" s="2">
        <v>118</v>
      </c>
      <c r="B119" s="2" t="s">
        <v>327</v>
      </c>
      <c r="C119" s="2" t="s">
        <v>14</v>
      </c>
      <c r="D119" s="2" t="s">
        <v>22</v>
      </c>
      <c r="E119" s="2" t="s">
        <v>22</v>
      </c>
      <c r="F119" s="2" t="s">
        <v>166</v>
      </c>
      <c r="G119" s="2">
        <v>0.4</v>
      </c>
      <c r="H119" s="2" t="s">
        <v>23</v>
      </c>
      <c r="I119" s="2" t="s">
        <v>24</v>
      </c>
      <c r="J119" s="2" t="s">
        <v>19</v>
      </c>
      <c r="K119" s="2" t="s">
        <v>19</v>
      </c>
      <c r="L119" s="13" t="s">
        <v>58</v>
      </c>
      <c r="M119" s="2"/>
      <c r="N119" s="2"/>
      <c r="O119" s="2"/>
      <c r="P119" s="2" t="s">
        <v>20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</row>
    <row r="120" spans="1:99" ht="21" customHeight="1" x14ac:dyDescent="0.3">
      <c r="A120" s="2">
        <v>119</v>
      </c>
      <c r="B120" s="2" t="s">
        <v>328</v>
      </c>
      <c r="C120" s="2" t="s">
        <v>14</v>
      </c>
      <c r="D120" s="2" t="s">
        <v>22</v>
      </c>
      <c r="E120" s="2" t="s">
        <v>22</v>
      </c>
      <c r="F120" s="2" t="s">
        <v>166</v>
      </c>
      <c r="G120" s="2">
        <v>0.23</v>
      </c>
      <c r="H120" s="2" t="s">
        <v>23</v>
      </c>
      <c r="I120" s="2"/>
      <c r="J120" s="2"/>
      <c r="K120" s="2" t="s">
        <v>58</v>
      </c>
      <c r="L120" s="13" t="s">
        <v>58</v>
      </c>
      <c r="M120" s="2" t="s">
        <v>329</v>
      </c>
      <c r="N120" s="2"/>
      <c r="O120" s="2"/>
      <c r="P120" s="2" t="s">
        <v>20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</row>
    <row r="121" spans="1:99" ht="21" customHeight="1" x14ac:dyDescent="0.3">
      <c r="A121" s="2">
        <v>120</v>
      </c>
      <c r="B121" s="2" t="s">
        <v>330</v>
      </c>
      <c r="C121" s="2" t="s">
        <v>14</v>
      </c>
      <c r="D121" s="2" t="s">
        <v>22</v>
      </c>
      <c r="E121" s="2" t="s">
        <v>22</v>
      </c>
      <c r="F121" s="2" t="s">
        <v>166</v>
      </c>
      <c r="G121" s="2">
        <v>0.19</v>
      </c>
      <c r="H121" s="2" t="s">
        <v>23</v>
      </c>
      <c r="I121" s="2" t="s">
        <v>24</v>
      </c>
      <c r="J121" s="2"/>
      <c r="K121" s="2" t="s">
        <v>58</v>
      </c>
      <c r="L121" s="13" t="s">
        <v>58</v>
      </c>
      <c r="M121" s="2" t="s">
        <v>331</v>
      </c>
      <c r="N121" s="16" t="str">
        <f>HYPERLINK("https://workshop.360view.link/360viewer/360view.html?d=3005250-A133-PINK", "Video 360°")</f>
        <v>Video 360°</v>
      </c>
      <c r="O121" s="2" t="s">
        <v>332</v>
      </c>
      <c r="P121" s="2" t="s">
        <v>20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</row>
    <row r="122" spans="1:99" ht="21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</row>
    <row r="123" spans="1:99" ht="21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</row>
    <row r="124" spans="1:99" ht="21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</row>
    <row r="125" spans="1:99" ht="21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</row>
    <row r="126" spans="1:99" ht="21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</row>
    <row r="127" spans="1:99" ht="21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</row>
    <row r="128" spans="1:99" ht="21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</row>
    <row r="129" spans="1:99" ht="21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</row>
    <row r="130" spans="1:99" ht="21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</row>
    <row r="131" spans="1:99" ht="21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</row>
    <row r="132" spans="1:99" ht="21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</row>
    <row r="133" spans="1:99" ht="21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</row>
    <row r="134" spans="1:99" ht="21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</row>
    <row r="135" spans="1:99" ht="21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</row>
    <row r="136" spans="1:99" ht="21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</row>
    <row r="137" spans="1:99" ht="21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</row>
    <row r="138" spans="1:99" ht="2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</row>
    <row r="139" spans="1:99" ht="21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</row>
    <row r="140" spans="1:99" ht="21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</row>
    <row r="141" spans="1:99" ht="21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</row>
    <row r="142" spans="1:99" ht="21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</row>
    <row r="143" spans="1:99" ht="21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</row>
    <row r="144" spans="1:99" ht="21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</row>
    <row r="145" spans="1:99" ht="21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</row>
    <row r="146" spans="1:99" ht="21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</row>
    <row r="147" spans="1:99" ht="21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</row>
    <row r="148" spans="1:99" ht="21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</row>
    <row r="149" spans="1:99" ht="21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</row>
    <row r="150" spans="1:99" ht="21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</row>
    <row r="151" spans="1:99" ht="21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</row>
    <row r="152" spans="1:99" ht="21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</row>
    <row r="153" spans="1:99" ht="21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</row>
    <row r="154" spans="1:99" ht="21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</row>
    <row r="155" spans="1:99" ht="21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</row>
    <row r="156" spans="1:99" ht="21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</row>
    <row r="157" spans="1:99" ht="21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</row>
    <row r="158" spans="1:99" ht="21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</row>
    <row r="159" spans="1:99" ht="21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</row>
    <row r="160" spans="1:99" ht="21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</row>
    <row r="161" spans="1:99" ht="21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</row>
    <row r="162" spans="1:99" ht="21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</row>
    <row r="163" spans="1:99" ht="21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</row>
    <row r="164" spans="1:99" ht="21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</row>
    <row r="165" spans="1:99" ht="21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</row>
    <row r="166" spans="1:99" ht="21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</row>
    <row r="167" spans="1:99" ht="21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</row>
    <row r="168" spans="1:99" ht="21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</row>
    <row r="169" spans="1:99" ht="21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</row>
    <row r="170" spans="1:99" ht="21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</row>
    <row r="171" spans="1:99" ht="21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</row>
    <row r="172" spans="1:99" ht="21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</row>
    <row r="173" spans="1:99" ht="21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</row>
    <row r="174" spans="1:99" ht="21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</row>
    <row r="175" spans="1:99" ht="21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</row>
    <row r="176" spans="1:99" ht="21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</row>
    <row r="177" spans="1:99" ht="21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</row>
    <row r="178" spans="1:99" ht="21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</row>
    <row r="179" spans="1:99" ht="21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</row>
    <row r="180" spans="1:99" ht="21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</row>
    <row r="181" spans="1:99" ht="21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</row>
    <row r="182" spans="1:99" ht="21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</row>
    <row r="183" spans="1:99" ht="21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</row>
    <row r="184" spans="1:99" ht="21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</row>
    <row r="185" spans="1:99" ht="21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</row>
    <row r="186" spans="1:99" ht="21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</row>
    <row r="187" spans="1:99" ht="21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</row>
    <row r="188" spans="1:99" ht="21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</row>
    <row r="189" spans="1:99" ht="21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</row>
    <row r="190" spans="1:99" ht="21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</row>
    <row r="191" spans="1:99" ht="21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</row>
    <row r="192" spans="1:99" ht="21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</row>
    <row r="193" spans="1:99" ht="21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</row>
    <row r="194" spans="1:99" ht="21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</row>
    <row r="195" spans="1:99" ht="21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</row>
    <row r="196" spans="1:99" ht="21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</row>
    <row r="197" spans="1:99" ht="21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</row>
    <row r="198" spans="1:99" ht="21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</row>
    <row r="199" spans="1:99" ht="21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</row>
    <row r="200" spans="1:99" ht="21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</row>
    <row r="201" spans="1:99" ht="21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</row>
    <row r="202" spans="1:99" ht="21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</row>
    <row r="203" spans="1:99" ht="21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</row>
    <row r="204" spans="1:99" ht="21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</row>
    <row r="205" spans="1:99" ht="21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</row>
    <row r="206" spans="1:99" ht="21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</row>
    <row r="207" spans="1:99" ht="21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</row>
    <row r="208" spans="1:99" ht="21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</row>
    <row r="209" spans="1:99" ht="21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</row>
    <row r="210" spans="1:99" ht="21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</row>
    <row r="211" spans="1:99" ht="21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</row>
    <row r="212" spans="1:99" ht="21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</row>
    <row r="213" spans="1:99" ht="21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</row>
    <row r="214" spans="1:99" ht="21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</row>
    <row r="215" spans="1:99" ht="21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</row>
    <row r="216" spans="1:99" ht="21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</row>
    <row r="217" spans="1:99" ht="21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</row>
    <row r="218" spans="1:99" ht="21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</row>
    <row r="219" spans="1:99" ht="21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</row>
    <row r="220" spans="1:99" ht="21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</row>
    <row r="221" spans="1:99" ht="21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</row>
    <row r="222" spans="1:99" ht="21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3"/>
      <c r="CK222" s="3"/>
      <c r="CL222" s="3"/>
      <c r="CM222" s="2"/>
      <c r="CN222" s="3"/>
      <c r="CO222" s="3"/>
      <c r="CP222" s="2"/>
      <c r="CQ222" s="3"/>
      <c r="CR222" s="3"/>
      <c r="CS222" s="2"/>
      <c r="CT222" s="3"/>
      <c r="CU222" s="3"/>
    </row>
    <row r="223" spans="1:99" ht="21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3"/>
      <c r="CK223" s="3"/>
      <c r="CL223" s="3"/>
      <c r="CM223" s="2"/>
      <c r="CN223" s="3"/>
      <c r="CO223" s="3"/>
      <c r="CP223" s="2"/>
      <c r="CQ223" s="3"/>
      <c r="CR223" s="3"/>
      <c r="CS223" s="2"/>
      <c r="CT223" s="3"/>
      <c r="CU223" s="3"/>
    </row>
    <row r="224" spans="1:99" ht="21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3"/>
      <c r="CK224" s="3"/>
      <c r="CL224" s="3"/>
      <c r="CM224" s="2"/>
      <c r="CN224" s="3"/>
      <c r="CO224" s="3"/>
      <c r="CP224" s="2"/>
      <c r="CQ224" s="3"/>
      <c r="CR224" s="3"/>
      <c r="CS224" s="2"/>
      <c r="CT224" s="3"/>
      <c r="CU224" s="3"/>
    </row>
    <row r="225" spans="1:99" ht="21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3"/>
      <c r="CK225" s="3"/>
      <c r="CL225" s="3"/>
      <c r="CM225" s="2"/>
      <c r="CN225" s="3"/>
      <c r="CO225" s="3"/>
      <c r="CP225" s="2"/>
      <c r="CQ225" s="3"/>
      <c r="CR225" s="3"/>
      <c r="CS225" s="2"/>
      <c r="CT225" s="3"/>
      <c r="CU225" s="3"/>
    </row>
    <row r="226" spans="1:99" ht="21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3"/>
      <c r="CK226" s="3"/>
      <c r="CL226" s="3"/>
      <c r="CM226" s="2"/>
      <c r="CN226" s="3"/>
      <c r="CO226" s="3"/>
      <c r="CP226" s="2"/>
      <c r="CQ226" s="3"/>
      <c r="CR226" s="3"/>
      <c r="CS226" s="2"/>
      <c r="CT226" s="3"/>
      <c r="CU226" s="3"/>
    </row>
    <row r="227" spans="1:99" ht="21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3"/>
      <c r="CK227" s="3"/>
      <c r="CL227" s="3"/>
      <c r="CM227" s="2"/>
      <c r="CN227" s="3"/>
      <c r="CO227" s="3"/>
      <c r="CP227" s="2"/>
      <c r="CQ227" s="3"/>
      <c r="CR227" s="3"/>
      <c r="CS227" s="2"/>
      <c r="CT227" s="3"/>
      <c r="CU227" s="3"/>
    </row>
    <row r="228" spans="1:99" ht="21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3"/>
      <c r="CK228" s="3"/>
      <c r="CL228" s="3"/>
      <c r="CM228" s="2"/>
      <c r="CN228" s="3"/>
      <c r="CO228" s="3"/>
      <c r="CP228" s="2"/>
      <c r="CQ228" s="3"/>
      <c r="CR228" s="3"/>
      <c r="CS228" s="2"/>
      <c r="CT228" s="3"/>
      <c r="CU228" s="3"/>
    </row>
    <row r="229" spans="1:99" ht="21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3"/>
      <c r="CK229" s="3"/>
      <c r="CL229" s="3"/>
      <c r="CM229" s="2"/>
      <c r="CN229" s="3"/>
      <c r="CO229" s="3"/>
      <c r="CP229" s="2"/>
      <c r="CQ229" s="3"/>
      <c r="CR229" s="3"/>
      <c r="CS229" s="2"/>
      <c r="CT229" s="3"/>
      <c r="CU229" s="3"/>
    </row>
    <row r="230" spans="1:99" ht="21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3"/>
      <c r="CK230" s="3"/>
      <c r="CL230" s="3"/>
      <c r="CM230" s="2"/>
      <c r="CN230" s="3"/>
      <c r="CO230" s="3"/>
      <c r="CP230" s="2"/>
      <c r="CQ230" s="3"/>
      <c r="CR230" s="3"/>
      <c r="CS230" s="2"/>
      <c r="CT230" s="3"/>
      <c r="CU230" s="3"/>
    </row>
    <row r="231" spans="1:99" ht="21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3"/>
      <c r="CK231" s="3"/>
      <c r="CL231" s="3"/>
      <c r="CM231" s="2"/>
      <c r="CN231" s="3"/>
      <c r="CO231" s="3"/>
      <c r="CP231" s="2"/>
      <c r="CQ231" s="3"/>
      <c r="CR231" s="3"/>
      <c r="CS231" s="2"/>
      <c r="CT231" s="3"/>
      <c r="CU231" s="3"/>
    </row>
    <row r="232" spans="1:99" ht="21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3"/>
      <c r="CK232" s="3"/>
      <c r="CL232" s="3"/>
      <c r="CM232" s="2"/>
      <c r="CN232" s="3"/>
      <c r="CO232" s="3"/>
      <c r="CP232" s="2"/>
      <c r="CQ232" s="3"/>
      <c r="CR232" s="3"/>
      <c r="CS232" s="2"/>
      <c r="CT232" s="3"/>
      <c r="CU232" s="3"/>
    </row>
    <row r="233" spans="1:99" ht="21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3"/>
      <c r="CK233" s="3"/>
      <c r="CL233" s="3"/>
      <c r="CM233" s="2"/>
      <c r="CN233" s="3"/>
      <c r="CO233" s="3"/>
      <c r="CP233" s="2"/>
      <c r="CQ233" s="3"/>
      <c r="CR233" s="3"/>
      <c r="CS233" s="2"/>
      <c r="CT233" s="3"/>
      <c r="CU233" s="3"/>
    </row>
    <row r="234" spans="1:99" ht="21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3"/>
      <c r="CK234" s="3"/>
      <c r="CL234" s="3"/>
      <c r="CM234" s="2"/>
      <c r="CN234" s="3"/>
      <c r="CO234" s="3"/>
      <c r="CP234" s="2"/>
      <c r="CQ234" s="3"/>
      <c r="CR234" s="3"/>
      <c r="CS234" s="2"/>
      <c r="CT234" s="3"/>
      <c r="CU234" s="3"/>
    </row>
    <row r="235" spans="1:99" ht="21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3"/>
      <c r="CK235" s="3"/>
      <c r="CL235" s="3"/>
      <c r="CM235" s="2"/>
      <c r="CN235" s="3"/>
      <c r="CO235" s="3"/>
      <c r="CP235" s="2"/>
      <c r="CQ235" s="3"/>
      <c r="CR235" s="3"/>
      <c r="CS235" s="2"/>
      <c r="CT235" s="3"/>
      <c r="CU235" s="3"/>
    </row>
    <row r="236" spans="1:99" ht="21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3"/>
      <c r="CK236" s="3"/>
      <c r="CL236" s="3"/>
      <c r="CM236" s="2"/>
      <c r="CN236" s="3"/>
      <c r="CO236" s="3"/>
      <c r="CP236" s="2"/>
      <c r="CQ236" s="3"/>
      <c r="CR236" s="3"/>
      <c r="CS236" s="2"/>
      <c r="CT236" s="3"/>
      <c r="CU236" s="3"/>
    </row>
    <row r="237" spans="1:99" ht="21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3"/>
      <c r="CK237" s="3"/>
      <c r="CL237" s="3"/>
      <c r="CM237" s="2"/>
      <c r="CN237" s="3"/>
      <c r="CO237" s="3"/>
      <c r="CP237" s="2"/>
      <c r="CQ237" s="3"/>
      <c r="CR237" s="3"/>
      <c r="CS237" s="2"/>
      <c r="CT237" s="3"/>
      <c r="CU237" s="3"/>
    </row>
    <row r="238" spans="1:99" ht="21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3"/>
      <c r="CK238" s="3"/>
      <c r="CL238" s="3"/>
      <c r="CM238" s="2"/>
      <c r="CN238" s="3"/>
      <c r="CO238" s="3"/>
      <c r="CP238" s="2"/>
      <c r="CQ238" s="3"/>
      <c r="CR238" s="3"/>
      <c r="CS238" s="2"/>
      <c r="CT238" s="3"/>
      <c r="CU238" s="3"/>
    </row>
    <row r="239" spans="1:99" ht="21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3"/>
      <c r="CK239" s="3"/>
      <c r="CL239" s="3"/>
      <c r="CM239" s="2"/>
      <c r="CN239" s="3"/>
      <c r="CO239" s="3"/>
      <c r="CP239" s="2"/>
      <c r="CQ239" s="3"/>
      <c r="CR239" s="3"/>
      <c r="CS239" s="2"/>
      <c r="CT239" s="3"/>
      <c r="CU239" s="3"/>
    </row>
    <row r="240" spans="1:99" ht="21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3"/>
      <c r="CK240" s="3"/>
      <c r="CL240" s="3"/>
      <c r="CM240" s="2"/>
      <c r="CN240" s="3"/>
      <c r="CO240" s="3"/>
      <c r="CP240" s="2"/>
      <c r="CQ240" s="3"/>
      <c r="CR240" s="3"/>
      <c r="CS240" s="2"/>
      <c r="CT240" s="3"/>
      <c r="CU240" s="3"/>
    </row>
    <row r="241" spans="1:99" ht="21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3"/>
      <c r="CK241" s="3"/>
      <c r="CL241" s="3"/>
      <c r="CM241" s="2"/>
      <c r="CN241" s="3"/>
      <c r="CO241" s="3"/>
      <c r="CP241" s="2"/>
      <c r="CQ241" s="3"/>
      <c r="CR241" s="3"/>
      <c r="CS241" s="2"/>
      <c r="CT241" s="3"/>
      <c r="CU241" s="3"/>
    </row>
    <row r="242" spans="1:99" ht="21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3"/>
      <c r="CK242" s="3"/>
      <c r="CL242" s="3"/>
      <c r="CM242" s="2"/>
      <c r="CN242" s="3"/>
      <c r="CO242" s="3"/>
      <c r="CP242" s="2"/>
      <c r="CQ242" s="3"/>
      <c r="CR242" s="3"/>
      <c r="CS242" s="2"/>
      <c r="CT242" s="3"/>
      <c r="CU242" s="3"/>
    </row>
    <row r="243" spans="1:99" ht="21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3"/>
      <c r="CK243" s="3"/>
      <c r="CL243" s="3"/>
      <c r="CM243" s="2"/>
      <c r="CN243" s="3"/>
      <c r="CO243" s="3"/>
      <c r="CP243" s="2"/>
      <c r="CQ243" s="3"/>
      <c r="CR243" s="3"/>
      <c r="CS243" s="2"/>
      <c r="CT243" s="3"/>
      <c r="CU243" s="3"/>
    </row>
    <row r="244" spans="1:99" ht="21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3"/>
      <c r="CK244" s="3"/>
      <c r="CL244" s="3"/>
      <c r="CM244" s="2"/>
      <c r="CN244" s="3"/>
      <c r="CO244" s="3"/>
      <c r="CP244" s="2"/>
      <c r="CQ244" s="3"/>
      <c r="CR244" s="3"/>
      <c r="CS244" s="2"/>
      <c r="CT244" s="3"/>
      <c r="CU244" s="3"/>
    </row>
    <row r="245" spans="1:99" ht="21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3"/>
      <c r="CK245" s="3"/>
      <c r="CL245" s="3"/>
      <c r="CM245" s="2"/>
      <c r="CN245" s="3"/>
      <c r="CO245" s="3"/>
      <c r="CP245" s="2"/>
      <c r="CQ245" s="3"/>
      <c r="CR245" s="3"/>
      <c r="CS245" s="2"/>
      <c r="CT245" s="3"/>
      <c r="CU245" s="3"/>
    </row>
    <row r="246" spans="1:99" ht="21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3"/>
      <c r="CK246" s="3"/>
      <c r="CL246" s="3"/>
      <c r="CM246" s="2"/>
      <c r="CN246" s="3"/>
      <c r="CO246" s="3"/>
      <c r="CP246" s="2"/>
      <c r="CQ246" s="3"/>
      <c r="CR246" s="3"/>
      <c r="CS246" s="2"/>
      <c r="CT246" s="3"/>
      <c r="CU246" s="3"/>
    </row>
    <row r="247" spans="1:99" ht="21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3"/>
      <c r="CK247" s="3"/>
      <c r="CL247" s="3"/>
      <c r="CM247" s="2"/>
      <c r="CN247" s="3"/>
      <c r="CO247" s="3"/>
      <c r="CP247" s="2"/>
      <c r="CQ247" s="3"/>
      <c r="CR247" s="3"/>
      <c r="CS247" s="2"/>
      <c r="CT247" s="3"/>
      <c r="CU247" s="3"/>
    </row>
    <row r="248" spans="1:99" ht="21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3"/>
      <c r="CK248" s="3"/>
      <c r="CL248" s="3"/>
      <c r="CM248" s="2"/>
      <c r="CN248" s="3"/>
      <c r="CO248" s="3"/>
      <c r="CP248" s="2"/>
      <c r="CQ248" s="3"/>
      <c r="CR248" s="3"/>
      <c r="CS248" s="2"/>
      <c r="CT248" s="3"/>
      <c r="CU248" s="3"/>
    </row>
    <row r="249" spans="1:99" ht="21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3"/>
      <c r="CK249" s="3"/>
      <c r="CL249" s="3"/>
      <c r="CM249" s="2"/>
      <c r="CN249" s="3"/>
      <c r="CO249" s="3"/>
      <c r="CP249" s="2"/>
      <c r="CQ249" s="3"/>
      <c r="CR249" s="3"/>
      <c r="CS249" s="2"/>
      <c r="CT249" s="3"/>
      <c r="CU249" s="3"/>
    </row>
    <row r="250" spans="1:99" ht="21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3"/>
      <c r="CK250" s="3"/>
      <c r="CL250" s="3"/>
      <c r="CM250" s="2"/>
      <c r="CN250" s="3"/>
      <c r="CO250" s="3"/>
      <c r="CP250" s="2"/>
      <c r="CQ250" s="3"/>
      <c r="CR250" s="3"/>
      <c r="CS250" s="2"/>
      <c r="CT250" s="3"/>
      <c r="CU250" s="3"/>
    </row>
    <row r="251" spans="1:99" ht="21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3"/>
      <c r="CK251" s="3"/>
      <c r="CL251" s="3"/>
      <c r="CM251" s="2"/>
      <c r="CN251" s="3"/>
      <c r="CO251" s="3"/>
      <c r="CP251" s="2"/>
      <c r="CQ251" s="3"/>
      <c r="CR251" s="3"/>
      <c r="CS251" s="2"/>
      <c r="CT251" s="3"/>
      <c r="CU251" s="3"/>
    </row>
    <row r="252" spans="1:99" ht="21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3"/>
      <c r="CK252" s="3"/>
      <c r="CL252" s="3"/>
      <c r="CM252" s="2"/>
      <c r="CN252" s="3"/>
      <c r="CO252" s="3"/>
      <c r="CP252" s="2"/>
      <c r="CQ252" s="3"/>
      <c r="CR252" s="3"/>
      <c r="CS252" s="2"/>
      <c r="CT252" s="3"/>
      <c r="CU252" s="3"/>
    </row>
    <row r="253" spans="1:99" ht="21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3"/>
      <c r="CK253" s="3"/>
      <c r="CL253" s="3"/>
      <c r="CM253" s="2"/>
      <c r="CN253" s="3"/>
      <c r="CO253" s="3"/>
      <c r="CP253" s="2"/>
      <c r="CQ253" s="3"/>
      <c r="CR253" s="3"/>
      <c r="CS253" s="2"/>
      <c r="CT253" s="3"/>
      <c r="CU253" s="3"/>
    </row>
    <row r="254" spans="1:99" ht="21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3"/>
      <c r="CK254" s="3"/>
      <c r="CL254" s="3"/>
      <c r="CM254" s="2"/>
      <c r="CN254" s="3"/>
      <c r="CO254" s="3"/>
      <c r="CP254" s="2"/>
      <c r="CQ254" s="3"/>
      <c r="CR254" s="3"/>
      <c r="CS254" s="2"/>
      <c r="CT254" s="3"/>
      <c r="CU254" s="3"/>
    </row>
    <row r="255" spans="1:99" ht="21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3"/>
      <c r="CK255" s="3"/>
      <c r="CL255" s="3"/>
      <c r="CM255" s="2"/>
      <c r="CN255" s="3"/>
      <c r="CO255" s="3"/>
      <c r="CP255" s="2"/>
      <c r="CQ255" s="3"/>
      <c r="CR255" s="3"/>
      <c r="CS255" s="2"/>
      <c r="CT255" s="3"/>
      <c r="CU255" s="3"/>
    </row>
    <row r="256" spans="1:99" ht="21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</row>
    <row r="257" spans="1:99" ht="21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</row>
    <row r="258" spans="1:99" ht="21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</row>
    <row r="259" spans="1:99" ht="21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</row>
    <row r="260" spans="1:99" ht="21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</row>
    <row r="261" spans="1:99" ht="21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</row>
    <row r="262" spans="1:99" ht="21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</row>
    <row r="263" spans="1:99" ht="21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</row>
    <row r="264" spans="1:99" ht="21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</row>
    <row r="265" spans="1:99" ht="21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</row>
    <row r="266" spans="1:99" ht="21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</row>
    <row r="267" spans="1:99" ht="21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</row>
    <row r="268" spans="1:99" ht="21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</row>
    <row r="269" spans="1:99" ht="21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</row>
    <row r="270" spans="1:99" ht="21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</row>
    <row r="271" spans="1:99" ht="21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</row>
    <row r="272" spans="1:99" ht="21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</row>
    <row r="273" spans="1:99" ht="21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</row>
    <row r="274" spans="1:99" ht="21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</row>
    <row r="275" spans="1:99" ht="21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</row>
    <row r="276" spans="1:99" ht="21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</row>
    <row r="277" spans="1:99" ht="21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</row>
    <row r="278" spans="1:99" ht="21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</row>
    <row r="279" spans="1:99" ht="21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</row>
    <row r="280" spans="1:99" ht="21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</row>
    <row r="281" spans="1:99" ht="21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</row>
    <row r="282" spans="1:99" ht="21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</row>
    <row r="283" spans="1:99" ht="21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</row>
    <row r="284" spans="1:99" ht="21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</row>
    <row r="285" spans="1:99" ht="21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</row>
    <row r="286" spans="1:99" ht="21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</row>
    <row r="287" spans="1:99" ht="21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</row>
    <row r="288" spans="1:99" ht="21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</row>
    <row r="289" spans="1:99" ht="21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</row>
    <row r="290" spans="1:99" ht="21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</row>
    <row r="291" spans="1:99" ht="21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</row>
    <row r="292" spans="1:99" ht="21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</row>
    <row r="293" spans="1:99" ht="21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</row>
    <row r="294" spans="1:99" ht="21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</row>
    <row r="295" spans="1:99" ht="21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</row>
    <row r="296" spans="1:99" ht="21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</row>
    <row r="297" spans="1:99" ht="21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</row>
    <row r="298" spans="1:99" ht="21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</row>
    <row r="299" spans="1:99" ht="21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</row>
    <row r="300" spans="1:99" ht="21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</row>
    <row r="301" spans="1:99" ht="21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</row>
    <row r="302" spans="1:99" ht="21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</row>
    <row r="303" spans="1:99" ht="21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</row>
    <row r="304" spans="1:99" ht="21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</row>
    <row r="305" spans="1:99" ht="21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</row>
    <row r="306" spans="1:99" ht="21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</row>
    <row r="307" spans="1:99" ht="21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</row>
    <row r="308" spans="1:99" ht="21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</row>
    <row r="309" spans="1:99" ht="21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</row>
    <row r="310" spans="1:99" ht="21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</row>
    <row r="311" spans="1:99" ht="21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</row>
    <row r="312" spans="1:99" ht="21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</row>
    <row r="313" spans="1:99" ht="21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</row>
    <row r="314" spans="1:99" ht="21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</row>
    <row r="315" spans="1:99" ht="21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</row>
    <row r="316" spans="1:99" ht="21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</row>
    <row r="317" spans="1:99" ht="21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</row>
    <row r="318" spans="1:99" ht="21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</row>
    <row r="319" spans="1:99" ht="21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</row>
    <row r="320" spans="1:99" ht="21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</row>
    <row r="321" spans="1:99" ht="21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</row>
    <row r="322" spans="1:99" ht="21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</row>
    <row r="323" spans="1:99" ht="21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</row>
    <row r="324" spans="1:99" ht="21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</row>
    <row r="325" spans="1:99" ht="21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</row>
    <row r="326" spans="1:99" ht="21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</row>
    <row r="327" spans="1:99" ht="21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</row>
    <row r="328" spans="1:99" ht="21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</row>
    <row r="329" spans="1:99" ht="21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</row>
    <row r="330" spans="1:99" ht="21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</row>
    <row r="331" spans="1:99" ht="21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</row>
    <row r="332" spans="1:99" ht="21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</row>
    <row r="333" spans="1:99" ht="21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</row>
    <row r="334" spans="1:99" ht="21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</row>
    <row r="335" spans="1:99" ht="21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</row>
    <row r="336" spans="1:99" ht="21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</row>
    <row r="337" spans="1:99" ht="21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</row>
    <row r="338" spans="1:99" ht="21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</row>
    <row r="339" spans="1:99" ht="21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</row>
    <row r="340" spans="1:99" ht="21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</row>
    <row r="341" spans="1:99" ht="21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</row>
    <row r="342" spans="1:99" ht="21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</row>
    <row r="343" spans="1:99" ht="21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</row>
    <row r="344" spans="1:99" ht="21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</row>
    <row r="345" spans="1:99" ht="21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</row>
    <row r="346" spans="1:99" ht="21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</row>
    <row r="347" spans="1:99" ht="21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</row>
    <row r="348" spans="1:99" ht="21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</row>
    <row r="349" spans="1:99" ht="21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</row>
    <row r="350" spans="1:99" ht="21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</row>
    <row r="351" spans="1:99" ht="21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</row>
    <row r="352" spans="1:99" ht="21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</row>
    <row r="353" spans="1:99" ht="21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</row>
    <row r="354" spans="1:99" ht="21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</row>
    <row r="355" spans="1:99" ht="21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</row>
    <row r="356" spans="1:99" ht="21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</row>
    <row r="357" spans="1:99" ht="21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</row>
    <row r="358" spans="1:99" ht="21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</row>
    <row r="359" spans="1:99" ht="21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</row>
    <row r="360" spans="1:99" ht="21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</row>
    <row r="361" spans="1:99" ht="21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</row>
    <row r="362" spans="1:99" ht="21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</row>
    <row r="363" spans="1:99" ht="21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</row>
    <row r="364" spans="1:99" ht="21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</row>
    <row r="365" spans="1:99" ht="21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</row>
    <row r="366" spans="1:99" ht="21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</row>
    <row r="367" spans="1:99" ht="21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</row>
    <row r="368" spans="1:99" ht="21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</row>
    <row r="369" spans="1:99" ht="21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</row>
    <row r="370" spans="1:99" ht="21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</row>
    <row r="371" spans="1:99" ht="21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</row>
    <row r="372" spans="1:99" ht="21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</row>
    <row r="373" spans="1:99" ht="21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</row>
    <row r="374" spans="1:99" ht="21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</row>
    <row r="375" spans="1:99" ht="21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</row>
    <row r="376" spans="1:99" ht="21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</row>
    <row r="377" spans="1:99" ht="21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</row>
    <row r="378" spans="1:99" ht="21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</row>
    <row r="379" spans="1:99" ht="21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</row>
    <row r="380" spans="1:99" ht="21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</row>
    <row r="381" spans="1:99" ht="21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</row>
    <row r="382" spans="1:99" ht="21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</row>
    <row r="383" spans="1:99" ht="21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</row>
    <row r="384" spans="1:99" ht="21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</row>
    <row r="385" spans="1:99" ht="21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</row>
    <row r="386" spans="1:99" ht="21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</row>
    <row r="387" spans="1:99" ht="21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</row>
    <row r="388" spans="1:99" ht="21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</row>
    <row r="389" spans="1:99" ht="21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</row>
    <row r="390" spans="1:99" ht="21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</row>
    <row r="391" spans="1:99" ht="21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</row>
    <row r="392" spans="1:99" ht="21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</row>
    <row r="393" spans="1:99" ht="21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</row>
    <row r="394" spans="1:99" ht="21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</row>
    <row r="395" spans="1:99" ht="21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</row>
    <row r="396" spans="1:99" ht="21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</row>
    <row r="397" spans="1:99" ht="21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</row>
    <row r="398" spans="1:99" ht="21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</row>
    <row r="399" spans="1:99" ht="21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</row>
    <row r="400" spans="1:99" ht="21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</row>
    <row r="401" spans="1:99" ht="21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</row>
    <row r="402" spans="1:99" ht="21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</row>
    <row r="403" spans="1:99" ht="21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</row>
    <row r="404" spans="1:99" ht="21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</row>
    <row r="405" spans="1:99" ht="21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</row>
    <row r="406" spans="1:99" ht="21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</row>
    <row r="407" spans="1:99" ht="21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</row>
    <row r="408" spans="1:99" ht="21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</row>
    <row r="409" spans="1:99" ht="21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</row>
    <row r="410" spans="1:99" ht="21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</row>
    <row r="411" spans="1:99" ht="21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</row>
    <row r="412" spans="1:99" ht="21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</row>
    <row r="413" spans="1:99" ht="21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</row>
    <row r="414" spans="1:99" ht="21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</row>
    <row r="415" spans="1:99" ht="21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</row>
    <row r="416" spans="1:99" ht="21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</row>
    <row r="417" spans="1:99" ht="21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</row>
    <row r="418" spans="1:99" ht="21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</row>
    <row r="419" spans="1:99" ht="21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</row>
    <row r="420" spans="1:99" ht="21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</row>
    <row r="421" spans="1:99" ht="21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</row>
    <row r="422" spans="1:99" ht="21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</row>
    <row r="423" spans="1:99" ht="21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</row>
    <row r="424" spans="1:99" ht="21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</row>
    <row r="425" spans="1:99" ht="21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</row>
    <row r="426" spans="1:99" ht="21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</row>
    <row r="427" spans="1:99" ht="21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</row>
    <row r="428" spans="1:99" ht="21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</row>
    <row r="429" spans="1:99" ht="21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</row>
    <row r="430" spans="1:99" ht="21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</row>
    <row r="431" spans="1:99" ht="21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</row>
    <row r="432" spans="1:99" ht="21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</row>
    <row r="433" spans="1:99" ht="21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</row>
    <row r="434" spans="1:99" ht="21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</row>
    <row r="435" spans="1:99" ht="21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</row>
    <row r="436" spans="1:99" ht="21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</row>
    <row r="437" spans="1:99" ht="21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</row>
    <row r="438" spans="1:99" ht="21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</row>
    <row r="439" spans="1:99" ht="21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</row>
    <row r="440" spans="1:99" ht="21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</row>
    <row r="441" spans="1:99" ht="21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</row>
    <row r="442" spans="1:99" ht="21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</row>
    <row r="443" spans="1:99" ht="21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</row>
    <row r="444" spans="1:99" ht="21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</row>
    <row r="445" spans="1:99" ht="21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</row>
    <row r="446" spans="1:99" ht="21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</row>
    <row r="447" spans="1:99" ht="21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</row>
    <row r="448" spans="1:99" ht="21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</row>
    <row r="449" spans="1:99" ht="21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</row>
    <row r="450" spans="1:99" ht="21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</row>
    <row r="451" spans="1:99" ht="21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</row>
    <row r="452" spans="1:99" ht="21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</row>
    <row r="453" spans="1:99" ht="21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</row>
    <row r="454" spans="1:99" ht="21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</row>
    <row r="455" spans="1:99" ht="21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</row>
    <row r="456" spans="1:99" ht="21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</row>
    <row r="457" spans="1:99" ht="21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</row>
    <row r="458" spans="1:99" ht="21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</row>
    <row r="459" spans="1:99" ht="21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</row>
    <row r="460" spans="1:99" ht="21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</row>
    <row r="461" spans="1:99" ht="21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</row>
    <row r="462" spans="1:99" ht="21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</row>
    <row r="463" spans="1:99" ht="21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</row>
    <row r="464" spans="1:99" ht="21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</row>
    <row r="465" spans="1:99" ht="21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</row>
    <row r="466" spans="1:99" ht="21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</row>
    <row r="467" spans="1:99" ht="21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</row>
    <row r="468" spans="1:99" ht="21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</row>
    <row r="469" spans="1:99" ht="21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</row>
    <row r="470" spans="1:99" ht="21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</row>
    <row r="471" spans="1:99" ht="21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</row>
    <row r="472" spans="1:99" ht="21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</row>
    <row r="473" spans="1:99" ht="21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</row>
    <row r="474" spans="1:99" ht="21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</row>
    <row r="475" spans="1:99" ht="21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</row>
    <row r="476" spans="1:99" ht="21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</row>
    <row r="477" spans="1:99" ht="21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</row>
    <row r="478" spans="1:99" ht="21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</row>
    <row r="479" spans="1:99" ht="21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</row>
    <row r="480" spans="1:99" ht="21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</row>
    <row r="481" spans="1:99" ht="21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</row>
    <row r="482" spans="1:99" ht="21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</row>
    <row r="483" spans="1:99" ht="21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</row>
    <row r="484" spans="1:99" ht="21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</row>
    <row r="485" spans="1:99" ht="21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</row>
    <row r="486" spans="1:99" ht="21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</row>
    <row r="487" spans="1:99" ht="21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</row>
    <row r="488" spans="1:99" ht="21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</row>
    <row r="489" spans="1:99" ht="21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</row>
    <row r="490" spans="1:99" ht="21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</row>
    <row r="491" spans="1:99" ht="21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</row>
    <row r="492" spans="1:99" ht="21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</row>
    <row r="493" spans="1:99" ht="21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</row>
    <row r="494" spans="1:99" ht="21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</row>
    <row r="495" spans="1:99" ht="21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</row>
    <row r="496" spans="1:99" ht="21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</row>
    <row r="497" spans="1:99" ht="21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</row>
    <row r="498" spans="1:99" ht="21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</row>
    <row r="499" spans="1:99" ht="21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</row>
    <row r="500" spans="1:99" ht="21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</row>
    <row r="501" spans="1:99" ht="21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</row>
    <row r="502" spans="1:99" ht="21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</row>
    <row r="503" spans="1:99" ht="21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</row>
    <row r="504" spans="1:99" ht="21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</row>
    <row r="505" spans="1:99" ht="21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</row>
    <row r="506" spans="1:99" ht="21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</row>
    <row r="507" spans="1:99" ht="21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</row>
    <row r="508" spans="1:99" ht="21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</row>
    <row r="509" spans="1:99" ht="21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</row>
    <row r="510" spans="1:99" ht="21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</row>
    <row r="511" spans="1:99" ht="21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</row>
    <row r="512" spans="1:99" ht="21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</row>
    <row r="513" spans="1:99" ht="21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</row>
    <row r="514" spans="1:99" ht="21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</row>
    <row r="515" spans="1:99" ht="21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</row>
    <row r="516" spans="1:99" ht="21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</row>
    <row r="517" spans="1:99" ht="21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</row>
    <row r="518" spans="1:99" ht="21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</row>
    <row r="519" spans="1:99" ht="21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</row>
    <row r="520" spans="1:99" ht="21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</row>
    <row r="521" spans="1:99" ht="21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</row>
    <row r="522" spans="1:99" ht="21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</row>
    <row r="523" spans="1:99" ht="21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</row>
    <row r="524" spans="1:99" ht="21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</row>
    <row r="525" spans="1:99" ht="21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</row>
    <row r="526" spans="1:99" ht="21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</row>
    <row r="527" spans="1:99" ht="21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</row>
    <row r="528" spans="1:99" ht="21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</row>
    <row r="529" spans="1:99" ht="21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</row>
    <row r="530" spans="1:99" ht="21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</row>
    <row r="531" spans="1:99" ht="21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</row>
    <row r="532" spans="1:99" ht="21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</row>
    <row r="533" spans="1:99" ht="21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</row>
    <row r="534" spans="1:99" ht="21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</row>
    <row r="535" spans="1:99" ht="21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</row>
    <row r="536" spans="1:99" ht="21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</row>
    <row r="537" spans="1:99" ht="21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</row>
    <row r="538" spans="1:99" ht="21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</row>
    <row r="539" spans="1:99" ht="21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</row>
    <row r="540" spans="1:99" ht="21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</row>
    <row r="541" spans="1:99" ht="21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</row>
    <row r="542" spans="1:99" ht="21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</row>
    <row r="543" spans="1:99" ht="21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</row>
    <row r="544" spans="1:99" ht="21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</row>
    <row r="545" spans="1:99" ht="21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</row>
    <row r="546" spans="1:99" ht="21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</row>
    <row r="547" spans="1:99" ht="21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</row>
    <row r="548" spans="1:99" ht="21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</row>
    <row r="549" spans="1:99" ht="21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</row>
    <row r="550" spans="1:99" ht="21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</row>
    <row r="551" spans="1:99" ht="21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</row>
    <row r="552" spans="1:99" ht="21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</row>
    <row r="553" spans="1:99" ht="21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</row>
    <row r="554" spans="1:99" ht="21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</row>
    <row r="555" spans="1:99" ht="21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</row>
    <row r="556" spans="1:99" ht="21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</row>
    <row r="557" spans="1:99" ht="21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</row>
    <row r="558" spans="1:99" ht="21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</row>
    <row r="559" spans="1:99" ht="21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</row>
    <row r="560" spans="1:99" ht="21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</row>
    <row r="561" spans="1:99" ht="21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</row>
    <row r="562" spans="1:99" ht="21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</row>
    <row r="563" spans="1:99" ht="21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</row>
    <row r="564" spans="1:99" ht="21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</row>
    <row r="565" spans="1:99" ht="21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</row>
    <row r="566" spans="1:99" ht="21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</row>
    <row r="567" spans="1:99" ht="21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</row>
    <row r="568" spans="1:99" ht="21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</row>
    <row r="569" spans="1:99" ht="21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</row>
    <row r="570" spans="1:99" ht="21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</row>
    <row r="571" spans="1:99" ht="21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</row>
    <row r="572" spans="1:99" ht="21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</row>
    <row r="573" spans="1:99" ht="21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</row>
    <row r="574" spans="1:99" ht="21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</row>
    <row r="575" spans="1:99" ht="21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</row>
    <row r="576" spans="1:99" ht="21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</row>
    <row r="577" spans="1:99" ht="21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</row>
    <row r="578" spans="1:99" ht="21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</row>
    <row r="579" spans="1:99" ht="21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</row>
    <row r="580" spans="1:99" ht="21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</row>
    <row r="581" spans="1:99" ht="21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</row>
    <row r="582" spans="1:99" ht="21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</row>
    <row r="583" spans="1:99" ht="21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</row>
    <row r="584" spans="1:99" ht="21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</row>
    <row r="585" spans="1:99" ht="21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</row>
    <row r="586" spans="1:99" ht="21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</row>
    <row r="587" spans="1:99" ht="21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</row>
    <row r="588" spans="1:99" ht="21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</row>
    <row r="589" spans="1:99" ht="21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</row>
    <row r="590" spans="1:99" ht="21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</row>
    <row r="591" spans="1:99" ht="21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</row>
    <row r="592" spans="1:99" ht="21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</row>
    <row r="593" spans="1:99" ht="21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</row>
    <row r="594" spans="1:99" ht="21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</row>
    <row r="595" spans="1:99" ht="21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</row>
    <row r="596" spans="1:99" ht="21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</row>
    <row r="597" spans="1:99" ht="21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</row>
    <row r="598" spans="1:99" ht="21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</row>
    <row r="599" spans="1:99" ht="21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</row>
    <row r="600" spans="1:99" ht="21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</row>
    <row r="601" spans="1:99" ht="21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</row>
    <row r="602" spans="1:99" ht="21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</row>
    <row r="603" spans="1:99" ht="21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</row>
    <row r="604" spans="1:99" ht="21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</row>
    <row r="605" spans="1:99" ht="21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</row>
    <row r="606" spans="1:99" ht="21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</row>
    <row r="607" spans="1:99" ht="21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</row>
    <row r="608" spans="1:99" ht="21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</row>
    <row r="609" spans="1:99" ht="21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</row>
    <row r="610" spans="1:99" ht="21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</row>
    <row r="611" spans="1:99" ht="21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</row>
    <row r="612" spans="1:99" ht="21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</row>
    <row r="613" spans="1:99" ht="21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</row>
    <row r="614" spans="1:99" ht="21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</row>
    <row r="615" spans="1:99" ht="21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</row>
    <row r="616" spans="1:99" ht="21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</row>
    <row r="617" spans="1:99" ht="21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</row>
    <row r="618" spans="1:99" ht="21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</row>
    <row r="619" spans="1:99" ht="21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</row>
    <row r="620" spans="1:99" ht="21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</row>
    <row r="621" spans="1:99" ht="21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</row>
    <row r="622" spans="1:99" ht="21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</row>
    <row r="623" spans="1:99" ht="21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</row>
    <row r="624" spans="1:99" ht="21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</row>
    <row r="625" spans="1:99" ht="21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</row>
    <row r="626" spans="1:99" ht="21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</row>
    <row r="627" spans="1:99" ht="21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</row>
    <row r="628" spans="1:99" ht="21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</row>
    <row r="629" spans="1:99" ht="21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</row>
    <row r="630" spans="1:99" ht="21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</row>
    <row r="631" spans="1:99" ht="21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</row>
    <row r="632" spans="1:99" ht="21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</row>
    <row r="633" spans="1:99" ht="21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</row>
    <row r="634" spans="1:99" ht="21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</row>
    <row r="635" spans="1:99" ht="21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</row>
    <row r="636" spans="1:99" ht="21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</row>
    <row r="637" spans="1:99" ht="21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</row>
    <row r="638" spans="1:99" ht="21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</row>
    <row r="639" spans="1:99" ht="21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</row>
    <row r="640" spans="1:99" ht="21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</row>
    <row r="641" spans="1:99" ht="21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</row>
    <row r="642" spans="1:99" ht="21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</row>
    <row r="643" spans="1:99" ht="21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</row>
    <row r="644" spans="1:99" ht="21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</row>
    <row r="645" spans="1:99" ht="21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</row>
    <row r="646" spans="1:99" ht="21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</row>
    <row r="647" spans="1:99" ht="21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</row>
    <row r="648" spans="1:99" ht="21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</row>
    <row r="649" spans="1:99" ht="21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</row>
    <row r="650" spans="1:99" ht="21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</row>
    <row r="651" spans="1:99" ht="21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</row>
    <row r="652" spans="1:99" ht="21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</row>
    <row r="653" spans="1:99" ht="21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</row>
    <row r="654" spans="1:99" ht="21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</row>
    <row r="655" spans="1:99" ht="21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</row>
    <row r="656" spans="1:99" ht="21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</row>
    <row r="657" spans="1:99" ht="21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</row>
    <row r="658" spans="1:99" ht="21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</row>
    <row r="659" spans="1:99" ht="21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</row>
    <row r="660" spans="1:99" ht="21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</row>
    <row r="661" spans="1:99" ht="21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</row>
    <row r="662" spans="1:99" ht="21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</row>
    <row r="663" spans="1:99" ht="21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</row>
    <row r="664" spans="1:99" ht="21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</row>
    <row r="665" spans="1:99" ht="21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</row>
    <row r="666" spans="1:99" ht="21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</row>
    <row r="667" spans="1:99" ht="21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</row>
    <row r="668" spans="1:99" ht="21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</row>
    <row r="669" spans="1:99" ht="21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</row>
    <row r="670" spans="1:99" ht="21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</row>
    <row r="671" spans="1:99" ht="21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</row>
    <row r="672" spans="1:99" ht="21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</row>
    <row r="673" spans="1:99" ht="21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</row>
    <row r="674" spans="1:99" ht="21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</row>
    <row r="675" spans="1:99" ht="21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</row>
    <row r="676" spans="1:99" ht="21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</row>
    <row r="677" spans="1:99" ht="21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</row>
    <row r="678" spans="1:99" ht="21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</row>
    <row r="679" spans="1:99" ht="21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</row>
    <row r="680" spans="1:99" ht="21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</row>
    <row r="681" spans="1:99" ht="21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</row>
    <row r="682" spans="1:99" ht="21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</row>
    <row r="683" spans="1:99" ht="21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</row>
    <row r="684" spans="1:99" ht="21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</row>
    <row r="685" spans="1:99" ht="21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</row>
    <row r="686" spans="1:99" ht="21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</row>
    <row r="687" spans="1:99" ht="21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</row>
    <row r="688" spans="1:99" ht="21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</row>
    <row r="689" spans="1:99" ht="21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</row>
    <row r="690" spans="1:99" ht="21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</row>
    <row r="691" spans="1:99" ht="21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</row>
    <row r="692" spans="1:99" ht="21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</row>
    <row r="693" spans="1:99" ht="21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</row>
    <row r="694" spans="1:99" ht="21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</row>
    <row r="695" spans="1:99" ht="21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</row>
    <row r="696" spans="1:99" ht="21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</row>
    <row r="697" spans="1:99" ht="21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</row>
    <row r="698" spans="1:99" ht="21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</row>
    <row r="699" spans="1:99" ht="21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</row>
    <row r="700" spans="1:99" ht="21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</row>
    <row r="701" spans="1:99" ht="21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</row>
    <row r="702" spans="1:99" ht="21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</row>
    <row r="703" spans="1:99" ht="21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</row>
    <row r="704" spans="1:99" ht="21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</row>
    <row r="705" spans="1:99" ht="21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</row>
    <row r="706" spans="1:99" ht="21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</row>
    <row r="707" spans="1:99" ht="21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</row>
    <row r="708" spans="1:99" ht="21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</row>
    <row r="709" spans="1:99" ht="21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</row>
    <row r="710" spans="1:99" ht="21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</row>
    <row r="711" spans="1:99" ht="21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</row>
    <row r="712" spans="1:99" ht="21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</row>
    <row r="713" spans="1:99" ht="21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</row>
    <row r="714" spans="1:99" ht="21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</row>
    <row r="715" spans="1:99" ht="21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</row>
    <row r="716" spans="1:99" ht="21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</row>
    <row r="717" spans="1:99" ht="21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</row>
    <row r="718" spans="1:99" ht="21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</row>
    <row r="719" spans="1:99" ht="21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</row>
    <row r="720" spans="1:99" ht="21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</row>
    <row r="721" spans="1:99" ht="21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</row>
    <row r="722" spans="1:99" ht="21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</row>
    <row r="723" spans="1:99" ht="21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</row>
    <row r="724" spans="1:99" ht="21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</row>
    <row r="725" spans="1:99" ht="21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</row>
    <row r="726" spans="1:99" ht="21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</row>
    <row r="727" spans="1:99" ht="21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</row>
    <row r="728" spans="1:99" ht="21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</row>
    <row r="729" spans="1:99" ht="21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</row>
    <row r="730" spans="1:99" ht="21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</row>
    <row r="731" spans="1:99" ht="21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</row>
    <row r="732" spans="1:99" ht="21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</row>
    <row r="733" spans="1:99" ht="21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</row>
    <row r="734" spans="1:99" ht="21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</row>
    <row r="735" spans="1:99" ht="21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</row>
    <row r="736" spans="1:99" ht="21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</row>
    <row r="737" spans="1:99" ht="21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</row>
    <row r="738" spans="1:99" ht="21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</row>
    <row r="739" spans="1:99" ht="21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</row>
    <row r="740" spans="1:99" ht="21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</row>
    <row r="741" spans="1:99" ht="21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</row>
    <row r="742" spans="1:99" ht="21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</row>
    <row r="743" spans="1:99" ht="21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</row>
    <row r="744" spans="1:99" ht="21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</row>
    <row r="745" spans="1:99" ht="21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</row>
    <row r="746" spans="1:99" ht="21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</row>
    <row r="747" spans="1:99" ht="21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</row>
    <row r="748" spans="1:99" ht="21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</row>
    <row r="749" spans="1:99" ht="21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</row>
    <row r="750" spans="1:99" ht="21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</row>
    <row r="751" spans="1:99" ht="21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</row>
    <row r="752" spans="1:99" ht="21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</row>
    <row r="753" spans="1:99" ht="21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</row>
    <row r="754" spans="1:99" ht="21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</row>
    <row r="755" spans="1:99" ht="21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</row>
    <row r="756" spans="1:99" ht="21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</row>
    <row r="757" spans="1:99" ht="21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</row>
    <row r="758" spans="1:99" ht="21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</row>
    <row r="759" spans="1:99" ht="21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</row>
    <row r="760" spans="1:99" ht="21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</row>
    <row r="761" spans="1:99" ht="21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</row>
    <row r="762" spans="1:99" ht="21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</row>
    <row r="763" spans="1:99" ht="21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</row>
    <row r="764" spans="1:99" ht="21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</row>
    <row r="765" spans="1:99" ht="21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</row>
    <row r="766" spans="1:99" ht="21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</row>
    <row r="767" spans="1:99" ht="21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</row>
    <row r="768" spans="1:99" ht="21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</row>
    <row r="769" spans="1:99" ht="21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</row>
    <row r="770" spans="1:99" ht="21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</row>
    <row r="771" spans="1:99" ht="21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</row>
    <row r="772" spans="1:99" ht="21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</row>
    <row r="773" spans="1:99" ht="21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</row>
    <row r="774" spans="1:99" ht="21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</row>
    <row r="775" spans="1:99" ht="21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</row>
    <row r="776" spans="1:99" ht="21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</row>
    <row r="777" spans="1:99" ht="21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</row>
    <row r="778" spans="1:99" ht="21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</row>
    <row r="779" spans="1:99" ht="21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</row>
    <row r="780" spans="1:99" ht="21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</row>
    <row r="781" spans="1:99" ht="21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</row>
    <row r="782" spans="1:99" ht="21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</row>
    <row r="783" spans="1:99" ht="21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</row>
    <row r="784" spans="1:99" ht="21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</row>
    <row r="785" spans="1:99" ht="21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</row>
    <row r="786" spans="1:99" ht="21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</row>
    <row r="787" spans="1:99" ht="21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</row>
    <row r="788" spans="1:99" ht="21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</row>
    <row r="789" spans="1:99" ht="21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</row>
    <row r="790" spans="1:99" ht="21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</row>
    <row r="791" spans="1:99" ht="21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</row>
    <row r="792" spans="1:99" ht="21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</row>
    <row r="793" spans="1:99" ht="21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</row>
    <row r="794" spans="1:99" ht="21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</row>
    <row r="795" spans="1:99" ht="21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</row>
    <row r="796" spans="1:99" ht="21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</row>
    <row r="797" spans="1:99" ht="21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</row>
    <row r="798" spans="1:99" ht="21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</row>
    <row r="799" spans="1:99" ht="21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</row>
    <row r="800" spans="1:99" ht="21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</row>
    <row r="801" spans="1:99" ht="21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</row>
    <row r="802" spans="1:99" ht="21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</row>
    <row r="803" spans="1:99" ht="21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</row>
    <row r="804" spans="1:99" ht="21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</row>
    <row r="805" spans="1:99" ht="21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</row>
    <row r="806" spans="1:99" ht="21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</row>
    <row r="807" spans="1:99" ht="21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</row>
    <row r="808" spans="1:99" ht="21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</row>
    <row r="809" spans="1:99" ht="21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</row>
    <row r="810" spans="1:99" ht="21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</row>
    <row r="811" spans="1:99" ht="21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</row>
    <row r="812" spans="1:99" ht="21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</row>
    <row r="813" spans="1:99" ht="21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</row>
    <row r="814" spans="1:99" ht="21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</row>
    <row r="815" spans="1:99" ht="21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</row>
    <row r="816" spans="1:99" ht="21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</row>
    <row r="817" spans="1:99" ht="21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</row>
    <row r="818" spans="1:99" ht="21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</row>
    <row r="819" spans="1:99" ht="21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</row>
    <row r="820" spans="1:99" ht="21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</row>
    <row r="821" spans="1:99" ht="21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</row>
    <row r="822" spans="1:99" ht="21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</row>
    <row r="823" spans="1:99" ht="21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</row>
    <row r="824" spans="1:99" ht="21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</row>
    <row r="825" spans="1:99" ht="21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</row>
    <row r="826" spans="1:99" ht="21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</row>
    <row r="827" spans="1:99" ht="21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</row>
    <row r="828" spans="1:99" ht="21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</row>
    <row r="829" spans="1:99" ht="21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</row>
    <row r="830" spans="1:99" ht="21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</row>
    <row r="831" spans="1:99" ht="21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</row>
    <row r="832" spans="1:99" ht="21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</row>
    <row r="833" spans="1:99" ht="21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</row>
    <row r="834" spans="1:99" ht="21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</row>
    <row r="835" spans="1:99" ht="21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</row>
    <row r="836" spans="1:99" ht="21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</row>
    <row r="837" spans="1:99" ht="21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</row>
    <row r="838" spans="1:99" ht="21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</row>
    <row r="839" spans="1:99" ht="21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</row>
    <row r="840" spans="1:99" ht="21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</row>
    <row r="841" spans="1:99" ht="21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</row>
    <row r="842" spans="1:99" ht="21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</row>
    <row r="843" spans="1:99" ht="21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</row>
    <row r="844" spans="1:99" ht="21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</row>
    <row r="845" spans="1:99" ht="21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</row>
    <row r="846" spans="1:99" ht="21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</row>
    <row r="847" spans="1:99" ht="21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</row>
    <row r="848" spans="1:99" ht="21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</row>
    <row r="849" spans="1:99" ht="21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</row>
    <row r="850" spans="1:99" ht="21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</row>
    <row r="851" spans="1:99" ht="21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</row>
    <row r="852" spans="1:99" ht="21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</row>
    <row r="853" spans="1:99" ht="21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</row>
    <row r="854" spans="1:99" ht="21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</row>
    <row r="855" spans="1:99" ht="21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</row>
    <row r="856" spans="1:99" ht="21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</row>
    <row r="857" spans="1:99" ht="21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</row>
    <row r="858" spans="1:99" ht="21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</row>
    <row r="859" spans="1:99" ht="21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</row>
    <row r="860" spans="1:99" ht="21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</row>
    <row r="861" spans="1:99" ht="21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</row>
    <row r="862" spans="1:99" ht="21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</row>
    <row r="863" spans="1:99" ht="21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</row>
    <row r="864" spans="1:99" ht="21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</row>
    <row r="865" spans="1:99" ht="21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</row>
    <row r="866" spans="1:99" ht="21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</row>
    <row r="867" spans="1:99" ht="21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</row>
    <row r="868" spans="1:99" ht="21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</row>
    <row r="869" spans="1:99" ht="21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</row>
    <row r="870" spans="1:99" ht="21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</row>
    <row r="871" spans="1:99" ht="21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</row>
    <row r="872" spans="1:99" ht="21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</row>
    <row r="873" spans="1:99" ht="21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</row>
    <row r="874" spans="1:99" ht="21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</row>
    <row r="875" spans="1:99" ht="21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</row>
    <row r="876" spans="1:99" ht="21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</row>
    <row r="877" spans="1:99" ht="21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</row>
    <row r="878" spans="1:99" ht="21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</row>
    <row r="879" spans="1:99" ht="21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</row>
    <row r="880" spans="1:99" ht="21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</row>
    <row r="881" spans="1:99" ht="21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</row>
    <row r="882" spans="1:99" ht="21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</row>
    <row r="883" spans="1:99" ht="21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</row>
    <row r="884" spans="1:99" ht="21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</row>
    <row r="885" spans="1:99" ht="21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</row>
    <row r="886" spans="1:99" ht="21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</row>
    <row r="887" spans="1:99" ht="21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</row>
    <row r="888" spans="1:99" ht="21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</row>
    <row r="889" spans="1:99" ht="21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</row>
    <row r="890" spans="1:99" ht="21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</row>
    <row r="891" spans="1:99" ht="21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</row>
    <row r="892" spans="1:99" ht="21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</row>
    <row r="893" spans="1:99" ht="21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</row>
    <row r="894" spans="1:99" ht="21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</row>
    <row r="895" spans="1:99" ht="21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</row>
    <row r="896" spans="1:99" ht="21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</row>
    <row r="897" spans="1:99" ht="21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</row>
    <row r="898" spans="1:99" ht="21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</row>
    <row r="899" spans="1:99" ht="21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</row>
    <row r="900" spans="1:99" ht="21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</row>
    <row r="901" spans="1:99" ht="21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</row>
    <row r="902" spans="1:99" ht="21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</row>
    <row r="903" spans="1:99" ht="21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</row>
    <row r="904" spans="1:99" ht="21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</row>
    <row r="905" spans="1:99" ht="21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</row>
    <row r="906" spans="1:99" ht="21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</row>
    <row r="907" spans="1:99" ht="21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</row>
    <row r="908" spans="1:99" ht="21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</row>
    <row r="909" spans="1:99" ht="21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</row>
    <row r="910" spans="1:99" ht="21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</row>
    <row r="911" spans="1:99" ht="21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</row>
    <row r="912" spans="1:99" ht="21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</row>
    <row r="913" spans="1:99" ht="21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</row>
    <row r="914" spans="1:99" ht="21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</row>
    <row r="915" spans="1:99" ht="21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</row>
    <row r="916" spans="1:99" ht="21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</row>
    <row r="917" spans="1:99" ht="21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</row>
    <row r="918" spans="1:99" ht="21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</row>
    <row r="919" spans="1:99" ht="21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</row>
    <row r="920" spans="1:99" ht="21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</row>
    <row r="921" spans="1:99" ht="21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</row>
    <row r="922" spans="1:99" ht="21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</row>
    <row r="923" spans="1:99" ht="21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</row>
    <row r="924" spans="1:99" ht="21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</row>
    <row r="925" spans="1:99" ht="21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</row>
    <row r="926" spans="1:99" ht="21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</row>
    <row r="927" spans="1:99" ht="21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</row>
    <row r="928" spans="1:99" ht="21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</row>
    <row r="929" spans="1:99" ht="21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</row>
    <row r="930" spans="1:99" ht="21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</row>
    <row r="931" spans="1:99" ht="21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</row>
    <row r="932" spans="1:99" ht="21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</row>
    <row r="933" spans="1:99" ht="21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</row>
    <row r="934" spans="1:99" ht="21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</row>
    <row r="935" spans="1:99" ht="21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</row>
    <row r="936" spans="1:99" ht="21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</row>
    <row r="937" spans="1:99" ht="21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</row>
    <row r="938" spans="1:99" ht="21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</row>
    <row r="939" spans="1:99" ht="21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</row>
    <row r="940" spans="1:99" ht="21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</row>
    <row r="941" spans="1:99" ht="21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</row>
    <row r="942" spans="1:99" ht="21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</row>
    <row r="943" spans="1:99" ht="21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</row>
    <row r="944" spans="1:99" ht="21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</row>
    <row r="945" spans="1:99" ht="21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</row>
    <row r="946" spans="1:99" ht="21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</row>
    <row r="947" spans="1:99" ht="21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</row>
    <row r="948" spans="1:99" ht="21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</row>
    <row r="949" spans="1:99" ht="21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</row>
    <row r="950" spans="1:99" ht="21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</row>
    <row r="951" spans="1:99" ht="21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</row>
    <row r="952" spans="1:99" ht="21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</row>
    <row r="953" spans="1:99" ht="21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</row>
    <row r="954" spans="1:99" ht="21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</row>
    <row r="955" spans="1:99" ht="21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</row>
    <row r="956" spans="1:99" ht="21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</row>
    <row r="957" spans="1:99" ht="21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</row>
    <row r="958" spans="1:99" ht="21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</row>
    <row r="959" spans="1:99" ht="21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</row>
    <row r="960" spans="1:99" ht="21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</row>
    <row r="961" spans="1:99" ht="21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</row>
    <row r="962" spans="1:99" ht="21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</row>
    <row r="963" spans="1:99" ht="21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</row>
    <row r="964" spans="1:99" ht="21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</row>
    <row r="965" spans="1:99" ht="21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</row>
    <row r="966" spans="1:99" ht="21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</row>
    <row r="967" spans="1:99" ht="21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</row>
    <row r="968" spans="1:99" ht="21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</row>
    <row r="969" spans="1:99" ht="21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</row>
    <row r="970" spans="1:99" ht="21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</row>
    <row r="971" spans="1:99" ht="21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</row>
    <row r="972" spans="1:99" ht="21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</row>
    <row r="973" spans="1:99" ht="21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</row>
    <row r="974" spans="1:99" ht="21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</row>
    <row r="975" spans="1:99" ht="21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</row>
    <row r="976" spans="1:99" ht="21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</row>
    <row r="977" spans="1:99" ht="21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</row>
    <row r="978" spans="1:99" ht="21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</row>
    <row r="979" spans="1:99" ht="21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</row>
    <row r="980" spans="1:99" ht="21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</row>
    <row r="981" spans="1:99" ht="21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</row>
    <row r="982" spans="1:99" ht="21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</row>
    <row r="983" spans="1:99" ht="21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</row>
    <row r="984" spans="1:99" ht="21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</row>
    <row r="985" spans="1:99" ht="21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</row>
    <row r="986" spans="1:99" ht="21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</row>
    <row r="987" spans="1:99" ht="21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</row>
    <row r="988" spans="1:99" ht="21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</row>
    <row r="989" spans="1:99" ht="21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</row>
    <row r="990" spans="1:99" ht="21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</row>
    <row r="991" spans="1:99" ht="21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</row>
    <row r="992" spans="1:99" ht="21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</row>
    <row r="993" spans="1:99" ht="21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</row>
    <row r="994" spans="1:99" ht="21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</row>
    <row r="995" spans="1:99" ht="21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</row>
    <row r="996" spans="1:99" ht="21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</row>
    <row r="997" spans="1:99" ht="21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</row>
    <row r="998" spans="1:99" ht="21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</row>
    <row r="999" spans="1:99" ht="21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</row>
    <row r="1000" spans="1:99" ht="21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3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</row>
    <row r="1001" spans="1:99" ht="21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3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</row>
    <row r="1002" spans="1:99" ht="21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3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</row>
    <row r="1003" spans="1:99" ht="21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3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</row>
    <row r="1004" spans="1:99" ht="21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</row>
    <row r="1005" spans="1:99" ht="21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</row>
    <row r="1006" spans="1:99" ht="21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</row>
    <row r="1007" spans="1:99" ht="21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</row>
    <row r="1008" spans="1:99" ht="21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3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</row>
    <row r="1009" spans="1:99" ht="21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</row>
    <row r="1010" spans="1:99" ht="21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</row>
    <row r="1011" spans="1:99" ht="21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</row>
    <row r="1012" spans="1:99" ht="21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</row>
    <row r="1013" spans="1:99" ht="21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</row>
    <row r="1014" spans="1:99" ht="21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</row>
    <row r="1015" spans="1:99" ht="21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</row>
    <row r="1016" spans="1:99" ht="21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</row>
    <row r="1017" spans="1:99" ht="21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</row>
    <row r="1018" spans="1:99" ht="21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</row>
    <row r="1019" spans="1:99" ht="21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</row>
    <row r="1020" spans="1:99" ht="21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</row>
    <row r="1021" spans="1:99" ht="21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</row>
    <row r="1022" spans="1:99" ht="21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1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</row>
    <row r="1023" spans="1:99" ht="21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13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</row>
    <row r="1024" spans="1:99" ht="21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13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</row>
    <row r="1025" spans="1:99" ht="21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13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</row>
    <row r="1026" spans="1:99" ht="21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13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</row>
    <row r="1027" spans="1:99" ht="21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13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</row>
    <row r="1028" spans="1:99" ht="21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13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</row>
    <row r="1029" spans="1:99" ht="21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13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</row>
    <row r="1030" spans="1:99" ht="21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13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</row>
    <row r="1031" spans="1:99" ht="21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13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</row>
    <row r="1032" spans="1:99" ht="21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13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</row>
    <row r="1033" spans="1:99" ht="21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13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</row>
    <row r="1034" spans="1:99" ht="21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13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</row>
    <row r="1035" spans="1:99" ht="21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13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</row>
    <row r="1036" spans="1:99" ht="21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13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</row>
    <row r="1037" spans="1:99" ht="21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13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</row>
    <row r="1038" spans="1:99" ht="21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13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</row>
    <row r="1039" spans="1:99" ht="21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13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</row>
    <row r="1040" spans="1:99" ht="21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13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</row>
    <row r="1041" spans="1:99" ht="21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13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</row>
    <row r="1042" spans="1:99" ht="21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13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</row>
    <row r="1043" spans="1:99" ht="21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13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</row>
    <row r="1044" spans="1:99" ht="21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13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</row>
    <row r="1045" spans="1:99" ht="21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13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</row>
    <row r="1046" spans="1:99" ht="21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13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</row>
    <row r="1047" spans="1:99" ht="21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13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</row>
    <row r="1048" spans="1:99" ht="21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13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</row>
    <row r="1049" spans="1:99" ht="21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13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</row>
    <row r="1050" spans="1:99" ht="21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13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</row>
    <row r="1051" spans="1:99" ht="21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13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</row>
    <row r="1052" spans="1:99" ht="21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13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</row>
    <row r="1053" spans="1:99" ht="21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13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</row>
    <row r="1054" spans="1:99" ht="21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13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</row>
    <row r="1055" spans="1:99" ht="21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13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</row>
    <row r="1056" spans="1:99" ht="21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13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</row>
    <row r="1057" spans="1:99" ht="21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13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</row>
    <row r="1058" spans="1:99" ht="21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13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</row>
    <row r="1059" spans="1:99" ht="21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13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</row>
    <row r="1060" spans="1:99" ht="21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13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</row>
    <row r="1061" spans="1:99" ht="21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13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</row>
    <row r="1062" spans="1:99" ht="21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13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</row>
    <row r="1063" spans="1:99" ht="21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13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</row>
    <row r="1064" spans="1:99" ht="21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13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</row>
    <row r="1065" spans="1:99" ht="21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13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</row>
    <row r="1066" spans="1:99" ht="21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13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</row>
    <row r="1067" spans="1:99" ht="21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13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</row>
    <row r="1068" spans="1:99" ht="21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13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</row>
    <row r="1069" spans="1:99" ht="21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13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</row>
    <row r="1070" spans="1:99" ht="21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13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</row>
    <row r="1071" spans="1:99" ht="21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13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</row>
    <row r="1072" spans="1:99" ht="21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13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</row>
    <row r="1073" spans="1:99" ht="21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13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</row>
    <row r="1074" spans="1:99" ht="21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13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</row>
    <row r="1075" spans="1:99" ht="21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13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</row>
    <row r="1076" spans="1:99" ht="21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13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</row>
    <row r="1077" spans="1:99" ht="21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13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</row>
    <row r="1078" spans="1:99" ht="21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13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</row>
    <row r="1079" spans="1:99" ht="21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13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</row>
    <row r="1080" spans="1:99" ht="21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13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</row>
    <row r="1081" spans="1:99" ht="21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13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</row>
    <row r="1082" spans="1:99" ht="21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13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</row>
    <row r="1083" spans="1:99" ht="21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13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</row>
    <row r="1084" spans="1:99" ht="21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13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</row>
    <row r="1085" spans="1:99" ht="21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13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</row>
    <row r="1086" spans="1:99" ht="21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1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</row>
    <row r="1087" spans="1:99" ht="21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13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</row>
    <row r="1088" spans="1:99" ht="21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13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</row>
    <row r="1089" spans="1:99" ht="21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13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</row>
    <row r="1090" spans="1:99" ht="21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13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</row>
    <row r="1091" spans="1:99" ht="21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13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</row>
    <row r="1092" spans="1:99" ht="21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13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</row>
    <row r="1093" spans="1:99" ht="21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13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</row>
    <row r="1094" spans="1:99" ht="21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13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</row>
    <row r="1095" spans="1:99" ht="21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13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</row>
    <row r="1096" spans="1:99" ht="21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13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</row>
    <row r="1097" spans="1:99" ht="21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13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</row>
    <row r="1098" spans="1:99" ht="21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13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</row>
    <row r="1099" spans="1:99" ht="21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13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</row>
    <row r="1100" spans="1:99" ht="21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13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</row>
    <row r="1101" spans="1:99" ht="21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13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</row>
    <row r="1102" spans="1:99" ht="21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13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</row>
    <row r="1103" spans="1:99" ht="21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13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</row>
    <row r="1104" spans="1:99" ht="21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13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</row>
    <row r="1105" spans="1:99" ht="21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13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</row>
    <row r="1106" spans="1:99" ht="21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13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</row>
    <row r="1107" spans="1:99" ht="21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13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</row>
    <row r="1108" spans="1:99" ht="21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13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</row>
    <row r="1109" spans="1:99" ht="21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13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</row>
    <row r="1110" spans="1:99" ht="21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13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</row>
    <row r="1111" spans="1:99" ht="21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13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</row>
    <row r="1112" spans="1:99" ht="21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13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</row>
    <row r="1113" spans="1:99" ht="21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13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</row>
    <row r="1114" spans="1:99" ht="21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13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</row>
    <row r="1115" spans="1:99" ht="21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13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</row>
    <row r="1116" spans="1:99" ht="21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13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</row>
    <row r="1117" spans="1:99" ht="21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13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</row>
    <row r="1118" spans="1:99" ht="21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13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</row>
    <row r="1119" spans="1:99" ht="21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13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</row>
    <row r="1120" spans="1:99" ht="21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13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</row>
    <row r="1121" spans="1:99" ht="21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13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</row>
    <row r="1122" spans="1:99" ht="21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13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</row>
    <row r="1123" spans="1:99" ht="21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13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</row>
    <row r="1124" spans="1:99" ht="21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13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</row>
    <row r="1125" spans="1:99" ht="21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13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</row>
    <row r="1126" spans="1:99" ht="21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13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</row>
    <row r="1127" spans="1:99" ht="21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13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</row>
    <row r="1128" spans="1:99" ht="21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13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</row>
    <row r="1129" spans="1:99" ht="21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13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</row>
    <row r="1130" spans="1:99" ht="21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13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</row>
    <row r="1131" spans="1:99" ht="21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13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</row>
    <row r="1132" spans="1:99" ht="21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13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</row>
    <row r="1133" spans="1:99" ht="21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13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</row>
    <row r="1134" spans="1:99" ht="21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13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</row>
    <row r="1135" spans="1:99" ht="21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13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</row>
    <row r="1136" spans="1:99" ht="21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13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</row>
    <row r="1137" spans="1:99" ht="21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13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</row>
    <row r="1138" spans="1:99" ht="21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13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</row>
    <row r="1139" spans="1:99" ht="21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13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</row>
    <row r="1140" spans="1:99" ht="21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13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</row>
    <row r="1141" spans="1:99" ht="21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13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</row>
    <row r="1142" spans="1:99" ht="21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13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</row>
    <row r="1143" spans="1:99" ht="21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13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</row>
    <row r="1144" spans="1:99" ht="21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13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</row>
    <row r="1145" spans="1:99" ht="21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13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</row>
    <row r="1146" spans="1:99" ht="21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13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</row>
    <row r="1147" spans="1:99" ht="21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13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</row>
    <row r="1148" spans="1:99" ht="21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13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</row>
    <row r="1149" spans="1:99" ht="21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13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</row>
    <row r="1150" spans="1:99" ht="21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13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</row>
    <row r="1151" spans="1:99" ht="21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13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</row>
    <row r="1152" spans="1:99" ht="21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13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</row>
    <row r="1153" spans="1:99" ht="21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13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</row>
    <row r="1154" spans="1:99" ht="21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13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</row>
    <row r="1155" spans="1:99" ht="21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13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</row>
    <row r="1156" spans="1:99" ht="21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13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</row>
    <row r="1157" spans="1:99" ht="21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13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</row>
    <row r="1158" spans="1:99" ht="21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13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</row>
    <row r="1159" spans="1:99" ht="21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13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</row>
    <row r="1160" spans="1:99" ht="21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13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</row>
    <row r="1161" spans="1:99" ht="21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13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</row>
    <row r="1162" spans="1:99" ht="21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13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</row>
    <row r="1163" spans="1:99" ht="21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13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</row>
    <row r="1164" spans="1:99" ht="21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13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</row>
    <row r="1165" spans="1:99" ht="21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13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</row>
    <row r="1166" spans="1:99" ht="21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13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</row>
    <row r="1167" spans="1:99" ht="21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13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</row>
    <row r="1168" spans="1:99" ht="21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13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</row>
    <row r="1169" spans="1:99" ht="21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13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</row>
    <row r="1170" spans="1:99" ht="21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13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</row>
    <row r="1171" spans="1:99" ht="21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13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</row>
    <row r="1172" spans="1:99" ht="21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13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</row>
    <row r="1173" spans="1:99" ht="21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13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</row>
    <row r="1174" spans="1:99" ht="21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13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</row>
    <row r="1175" spans="1:99" ht="21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13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</row>
    <row r="1176" spans="1:99" ht="21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13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</row>
    <row r="1177" spans="1:99" ht="21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13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</row>
    <row r="1178" spans="1:99" ht="21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13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</row>
    <row r="1179" spans="1:99" ht="21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13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</row>
    <row r="1180" spans="1:99" ht="21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13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</row>
    <row r="1181" spans="1:99" ht="21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13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</row>
    <row r="1182" spans="1:99" ht="21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13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</row>
    <row r="1183" spans="1:99" ht="21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13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</row>
    <row r="1184" spans="1:99" ht="21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13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</row>
    <row r="1185" spans="1:99" ht="21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13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</row>
    <row r="1186" spans="1:99" ht="21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13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</row>
    <row r="1187" spans="1:99" ht="21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13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</row>
    <row r="1188" spans="1:99" ht="21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13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</row>
    <row r="1189" spans="1:99" ht="21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13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</row>
    <row r="1190" spans="1:99" ht="21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13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</row>
    <row r="1191" spans="1:99" ht="21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13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</row>
    <row r="1192" spans="1:99" ht="21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13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</row>
    <row r="1193" spans="1:99" ht="21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13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</row>
    <row r="1194" spans="1:99" ht="21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13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</row>
    <row r="1195" spans="1:99" ht="21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13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</row>
    <row r="1196" spans="1:99" ht="21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13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</row>
    <row r="1197" spans="1:99" ht="21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13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</row>
    <row r="1198" spans="1:99" ht="21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13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</row>
    <row r="1199" spans="1:99" ht="21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13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</row>
    <row r="1200" spans="1:99" ht="21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13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</row>
    <row r="1201" spans="1:99" ht="21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13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</row>
    <row r="1202" spans="1:99" ht="21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13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</row>
    <row r="1203" spans="1:99" ht="21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13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</row>
    <row r="1204" spans="1:99" ht="21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13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</row>
    <row r="1205" spans="1:99" ht="21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13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</row>
    <row r="1206" spans="1:99" ht="21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13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</row>
    <row r="1207" spans="1:99" ht="21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13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</row>
    <row r="1208" spans="1:99" ht="21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13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</row>
    <row r="1209" spans="1:99" ht="21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13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</row>
    <row r="1210" spans="1:99" ht="21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13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</row>
    <row r="1211" spans="1:99" ht="21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13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</row>
    <row r="1212" spans="1:99" ht="21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13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</row>
    <row r="1213" spans="1:99" ht="21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13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</row>
    <row r="1214" spans="1:99" ht="21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13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</row>
    <row r="1215" spans="1:99" ht="21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13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</row>
    <row r="1216" spans="1:99" ht="21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13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</row>
    <row r="1217" spans="1:99" ht="21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13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</row>
    <row r="1218" spans="1:99" ht="21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13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</row>
    <row r="1219" spans="1:99" ht="21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13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</row>
    <row r="1220" spans="1:99" ht="21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13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</row>
    <row r="1221" spans="1:99" ht="21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13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</row>
    <row r="1222" spans="1:99" ht="21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13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</row>
    <row r="1223" spans="1:99" ht="21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13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</row>
    <row r="1224" spans="1:99" ht="21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13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</row>
    <row r="1225" spans="1:99" ht="21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13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</row>
    <row r="1226" spans="1:99" ht="21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13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</row>
    <row r="1227" spans="1:99" ht="21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13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</row>
    <row r="1228" spans="1:99" ht="21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13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</row>
    <row r="1229" spans="1:99" ht="21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13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</row>
    <row r="1230" spans="1:99" ht="21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13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</row>
    <row r="1231" spans="1:99" ht="21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13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</row>
    <row r="1232" spans="1:99" ht="21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13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</row>
    <row r="1233" spans="1:99" ht="21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13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</row>
    <row r="1234" spans="1:99" ht="21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13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</row>
    <row r="1235" spans="1:99" ht="21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13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</row>
    <row r="1236" spans="1:99" ht="21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13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</row>
    <row r="1237" spans="1:99" ht="21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13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</row>
    <row r="1238" spans="1:99" ht="21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13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</row>
    <row r="1239" spans="1:99" ht="21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13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</row>
    <row r="1240" spans="1:99" ht="21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13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</row>
    <row r="1241" spans="1:99" ht="21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13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</row>
    <row r="1242" spans="1:99" ht="21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13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</row>
    <row r="1243" spans="1:99" ht="21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13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</row>
    <row r="1244" spans="1:99" ht="21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13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</row>
    <row r="1245" spans="1:99" ht="21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13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</row>
    <row r="1246" spans="1:99" ht="21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13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</row>
    <row r="1247" spans="1:99" ht="21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13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</row>
    <row r="1248" spans="1:99" ht="21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13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</row>
    <row r="1249" spans="1:99" ht="21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13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</row>
    <row r="1250" spans="1:99" ht="21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13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</row>
    <row r="1251" spans="1:99" ht="21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13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</row>
    <row r="1252" spans="1:99" ht="21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13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</row>
    <row r="1253" spans="1:99" ht="21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13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</row>
    <row r="1254" spans="1:99" ht="21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13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</row>
    <row r="1255" spans="1:99" ht="21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13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</row>
    <row r="1256" spans="1:99" ht="21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13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</row>
    <row r="1257" spans="1:99" ht="21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13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</row>
    <row r="1258" spans="1:99" ht="21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13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</row>
    <row r="1259" spans="1:99" ht="21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13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</row>
    <row r="1260" spans="1:99" ht="21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13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</row>
    <row r="1261" spans="1:99" ht="21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13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</row>
    <row r="1262" spans="1:99" ht="21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13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</row>
    <row r="1263" spans="1:99" ht="21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13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</row>
    <row r="1264" spans="1:99" ht="21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13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</row>
    <row r="1265" spans="1:99" ht="21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13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</row>
    <row r="1266" spans="1:99" ht="21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13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</row>
    <row r="1267" spans="1:99" ht="21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13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</row>
    <row r="1268" spans="1:99" ht="21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13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</row>
    <row r="1269" spans="1:99" ht="21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13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</row>
    <row r="1270" spans="1:99" ht="21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13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</row>
    <row r="1271" spans="1:99" ht="21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13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</row>
    <row r="1272" spans="1:99" ht="21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13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</row>
    <row r="1273" spans="1:99" ht="21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13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</row>
    <row r="1274" spans="1:99" ht="21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13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</row>
    <row r="1275" spans="1:99" ht="21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13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</row>
    <row r="1276" spans="1:99" ht="21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13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</row>
    <row r="1277" spans="1:99" ht="21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13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</row>
    <row r="1278" spans="1:99" ht="21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13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</row>
    <row r="1279" spans="1:99" ht="21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13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</row>
    <row r="1280" spans="1:99" ht="21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13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</row>
    <row r="1281" spans="1:99" ht="21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13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</row>
    <row r="1282" spans="1:99" ht="21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13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</row>
    <row r="1283" spans="1:99" ht="21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13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</row>
    <row r="1284" spans="1:99" ht="21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13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</row>
    <row r="1285" spans="1:99" ht="21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13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</row>
    <row r="1286" spans="1:99" ht="21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13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</row>
    <row r="1287" spans="1:99" ht="21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13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</row>
    <row r="1288" spans="1:99" ht="21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13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</row>
    <row r="1289" spans="1:99" ht="21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13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3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</row>
    <row r="1290" spans="1:99" ht="21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13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3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</row>
    <row r="1291" spans="1:99" ht="21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13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3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</row>
    <row r="1292" spans="1:99" ht="21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13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3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</row>
    <row r="1293" spans="1:99" ht="21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13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3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</row>
    <row r="1294" spans="1:99" ht="21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13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3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</row>
    <row r="1295" spans="1:99" ht="21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13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3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</row>
    <row r="1296" spans="1:99" ht="21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13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3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</row>
    <row r="1297" spans="1:99" ht="21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13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3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</row>
    <row r="1298" spans="1:99" ht="21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13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3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</row>
    <row r="1299" spans="1:99" ht="21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13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3"/>
      <c r="AO1299" s="3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</row>
    <row r="1300" spans="1:99" ht="21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13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3"/>
      <c r="AO1300" s="3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</row>
    <row r="1301" spans="1:99" ht="21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13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3"/>
      <c r="AO1301" s="3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</row>
    <row r="1302" spans="1:99" ht="21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13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3"/>
      <c r="AO1302" s="3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</row>
    <row r="1303" spans="1:99" ht="21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13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3"/>
      <c r="AO1303" s="3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</row>
    <row r="1304" spans="1:99" ht="21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13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3"/>
      <c r="AO1304" s="3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</row>
    <row r="1305" spans="1:99" ht="21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13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3"/>
      <c r="AO1305" s="3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</row>
    <row r="1306" spans="1:99" ht="21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13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3"/>
      <c r="AO1306" s="3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</row>
    <row r="1307" spans="1:99" ht="21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13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3"/>
      <c r="AO1307" s="3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</row>
    <row r="1308" spans="1:99" ht="21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13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3"/>
      <c r="AO1308" s="3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</row>
    <row r="1309" spans="1:99" ht="21" customHeight="1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13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3"/>
      <c r="AO1309" s="3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</row>
    <row r="1310" spans="1:99" ht="21" customHeight="1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13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3"/>
      <c r="AO1310" s="3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</row>
    <row r="1311" spans="1:99" ht="21" customHeight="1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13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3"/>
      <c r="AO1311" s="3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</row>
    <row r="1312" spans="1:99" ht="21" customHeight="1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13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3"/>
      <c r="AO1312" s="3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</row>
    <row r="1313" spans="1:99" ht="21" customHeight="1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13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3"/>
      <c r="AO1313" s="3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</row>
    <row r="1314" spans="1:99" ht="21" customHeight="1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13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3"/>
      <c r="AO1314" s="3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</row>
    <row r="1315" spans="1:99" ht="21" customHeight="1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13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3"/>
      <c r="AO1315" s="3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</row>
    <row r="1316" spans="1:99" ht="21" customHeight="1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13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3"/>
      <c r="AO1316" s="3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</row>
    <row r="1317" spans="1:99" ht="21" customHeight="1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13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3"/>
      <c r="AO1317" s="3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</row>
    <row r="1318" spans="1:99" ht="21" customHeight="1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13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3"/>
      <c r="AO1318" s="3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</row>
    <row r="1319" spans="1:99" ht="21" customHeight="1" x14ac:dyDescent="0.3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13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3"/>
      <c r="AO1319" s="3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</row>
    <row r="1320" spans="1:99" ht="21" customHeight="1" x14ac:dyDescent="0.3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13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3"/>
      <c r="AO1320" s="3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</row>
    <row r="1321" spans="1:99" ht="21" customHeight="1" x14ac:dyDescent="0.3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13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3"/>
      <c r="AO1321" s="3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</row>
    <row r="1322" spans="1:99" ht="21" customHeight="1" x14ac:dyDescent="0.3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13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3"/>
      <c r="AO1322" s="3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</row>
    <row r="1323" spans="1:99" ht="21" customHeight="1" x14ac:dyDescent="0.3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13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3"/>
      <c r="AO1323" s="3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</row>
    <row r="1324" spans="1:99" ht="21" customHeight="1" x14ac:dyDescent="0.3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13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3"/>
      <c r="AO1324" s="3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</row>
    <row r="1325" spans="1:99" ht="21" customHeight="1" x14ac:dyDescent="0.3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13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3"/>
      <c r="AO1325" s="3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</row>
    <row r="1326" spans="1:99" ht="21" customHeight="1" x14ac:dyDescent="0.3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13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3"/>
      <c r="AO1326" s="3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</row>
    <row r="1327" spans="1:99" ht="21" customHeight="1" x14ac:dyDescent="0.3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13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3"/>
      <c r="AO1327" s="3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</row>
    <row r="1328" spans="1:99" ht="21" customHeight="1" x14ac:dyDescent="0.3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13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3"/>
      <c r="AO1328" s="3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</row>
    <row r="1329" spans="1:99" ht="21" customHeight="1" x14ac:dyDescent="0.3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13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3"/>
      <c r="AO1329" s="3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</row>
    <row r="1330" spans="1:99" ht="21" customHeight="1" x14ac:dyDescent="0.3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13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3"/>
      <c r="AO1330" s="3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</row>
    <row r="1331" spans="1:99" ht="21" customHeight="1" x14ac:dyDescent="0.3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13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3"/>
      <c r="AO1331" s="3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</row>
    <row r="1332" spans="1:99" ht="21" customHeight="1" x14ac:dyDescent="0.3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13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3"/>
      <c r="AO1332" s="3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</row>
    <row r="1333" spans="1:99" ht="21" customHeight="1" x14ac:dyDescent="0.3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13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3"/>
      <c r="AO1333" s="3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</row>
    <row r="1334" spans="1:99" ht="21" customHeight="1" x14ac:dyDescent="0.3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13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3"/>
      <c r="AO1334" s="3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</row>
    <row r="1335" spans="1:99" ht="21" customHeight="1" x14ac:dyDescent="0.3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13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3"/>
      <c r="AO1335" s="3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</row>
    <row r="1336" spans="1:99" ht="21" customHeight="1" x14ac:dyDescent="0.3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13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3"/>
      <c r="AO1336" s="3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</row>
    <row r="1337" spans="1:99" ht="21" customHeight="1" x14ac:dyDescent="0.3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13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3"/>
      <c r="AO1337" s="3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</row>
    <row r="1338" spans="1:99" ht="21" customHeight="1" x14ac:dyDescent="0.3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13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3"/>
      <c r="AO1338" s="3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</row>
    <row r="1339" spans="1:99" ht="21" customHeight="1" x14ac:dyDescent="0.3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13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3"/>
      <c r="AO1339" s="3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</row>
    <row r="1340" spans="1:99" ht="21" customHeight="1" x14ac:dyDescent="0.3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13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3"/>
      <c r="AO1340" s="3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</row>
    <row r="1341" spans="1:99" ht="21" customHeight="1" x14ac:dyDescent="0.3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13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3"/>
      <c r="AO1341" s="3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</row>
    <row r="1342" spans="1:99" ht="21" customHeight="1" x14ac:dyDescent="0.3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13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3"/>
      <c r="AO1342" s="3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</row>
    <row r="1343" spans="1:99" ht="21" customHeight="1" x14ac:dyDescent="0.3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13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3"/>
      <c r="AO1343" s="3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</row>
    <row r="1344" spans="1:99" ht="21" customHeight="1" x14ac:dyDescent="0.3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13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3"/>
      <c r="AO1344" s="3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</row>
    <row r="1345" spans="1:99" ht="21" customHeight="1" x14ac:dyDescent="0.3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13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3"/>
      <c r="AO1345" s="3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</row>
    <row r="1346" spans="1:99" ht="21" customHeight="1" x14ac:dyDescent="0.3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13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3"/>
      <c r="AO1346" s="3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</row>
    <row r="1347" spans="1:99" ht="21" customHeight="1" x14ac:dyDescent="0.3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13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3"/>
      <c r="AO1347" s="3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</row>
    <row r="1348" spans="1:99" ht="21" customHeight="1" x14ac:dyDescent="0.3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13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3"/>
      <c r="AO1348" s="3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</row>
    <row r="1349" spans="1:99" ht="21" customHeight="1" x14ac:dyDescent="0.3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13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3"/>
      <c r="AO1349" s="3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</row>
    <row r="1350" spans="1:99" ht="21" customHeight="1" x14ac:dyDescent="0.3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13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3"/>
      <c r="AO1350" s="3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</row>
    <row r="1351" spans="1:99" ht="21" customHeight="1" x14ac:dyDescent="0.3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13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3"/>
      <c r="AO1351" s="3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</row>
    <row r="1352" spans="1:99" ht="21" customHeight="1" x14ac:dyDescent="0.3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13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3"/>
      <c r="AO1352" s="3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</row>
    <row r="1353" spans="1:99" ht="21" customHeight="1" x14ac:dyDescent="0.3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13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3"/>
      <c r="AO1353" s="3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</row>
    <row r="1354" spans="1:99" ht="21" customHeight="1" x14ac:dyDescent="0.3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13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3"/>
      <c r="AO1354" s="3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</row>
    <row r="1355" spans="1:99" ht="21" customHeight="1" x14ac:dyDescent="0.3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13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3"/>
      <c r="AO1355" s="3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</row>
    <row r="1356" spans="1:99" ht="21" customHeight="1" x14ac:dyDescent="0.3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13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3"/>
      <c r="AO1356" s="3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</row>
    <row r="1357" spans="1:99" ht="21" customHeight="1" x14ac:dyDescent="0.3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13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3"/>
      <c r="AO1357" s="3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</row>
    <row r="1358" spans="1:99" ht="21" customHeight="1" x14ac:dyDescent="0.3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13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3"/>
      <c r="AO1358" s="3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</row>
    <row r="1359" spans="1:99" ht="21" customHeight="1" x14ac:dyDescent="0.3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13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3"/>
      <c r="AO1359" s="3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</row>
    <row r="1360" spans="1:99" ht="21" customHeight="1" x14ac:dyDescent="0.3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13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3"/>
      <c r="AO1360" s="3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</row>
    <row r="1361" spans="1:99" ht="21" customHeight="1" x14ac:dyDescent="0.3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13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3"/>
      <c r="AO1361" s="3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</row>
    <row r="1362" spans="1:99" ht="21" customHeight="1" x14ac:dyDescent="0.3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13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3"/>
      <c r="AO1362" s="3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</row>
    <row r="1363" spans="1:99" ht="21" customHeight="1" x14ac:dyDescent="0.3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13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3"/>
      <c r="AO1363" s="3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</row>
    <row r="1364" spans="1:99" ht="21" customHeight="1" x14ac:dyDescent="0.3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13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3"/>
      <c r="AO1364" s="3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</row>
    <row r="1365" spans="1:99" ht="21" customHeight="1" x14ac:dyDescent="0.3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13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3"/>
      <c r="AO1365" s="3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</row>
    <row r="1366" spans="1:99" ht="21" customHeight="1" x14ac:dyDescent="0.3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13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3"/>
      <c r="AO1366" s="3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</row>
    <row r="1367" spans="1:99" ht="21" customHeight="1" x14ac:dyDescent="0.3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13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3"/>
      <c r="AO1367" s="3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</row>
    <row r="1368" spans="1:99" ht="21" customHeight="1" x14ac:dyDescent="0.3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13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3"/>
      <c r="AO1368" s="3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</row>
    <row r="1369" spans="1:99" ht="21" customHeight="1" x14ac:dyDescent="0.3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13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3"/>
      <c r="AO1369" s="3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</row>
    <row r="1370" spans="1:99" ht="21" customHeight="1" x14ac:dyDescent="0.3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13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3"/>
      <c r="AO1370" s="3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</row>
    <row r="1371" spans="1:99" ht="21" customHeight="1" x14ac:dyDescent="0.3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13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3"/>
      <c r="AO1371" s="3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</row>
    <row r="1372" spans="1:99" ht="21" customHeight="1" x14ac:dyDescent="0.3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13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3"/>
      <c r="AO1372" s="3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</row>
    <row r="1373" spans="1:99" ht="21" customHeight="1" x14ac:dyDescent="0.3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13"/>
      <c r="M1373" s="2"/>
      <c r="N1373" s="2"/>
      <c r="O1373" s="2"/>
      <c r="P1373" s="2"/>
      <c r="Q1373" s="3"/>
      <c r="R1373" s="3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3"/>
      <c r="AO1373" s="3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</row>
    <row r="1374" spans="1:99" ht="21" customHeight="1" x14ac:dyDescent="0.3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13"/>
      <c r="M1374" s="2"/>
      <c r="N1374" s="2"/>
      <c r="O1374" s="2"/>
      <c r="P1374" s="2"/>
      <c r="Q1374" s="3"/>
      <c r="R1374" s="3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3"/>
      <c r="AO1374" s="3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</row>
    <row r="1375" spans="1:99" ht="21" customHeight="1" x14ac:dyDescent="0.3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13"/>
      <c r="M1375" s="2"/>
      <c r="N1375" s="2"/>
      <c r="O1375" s="2"/>
      <c r="P1375" s="2"/>
      <c r="Q1375" s="3"/>
      <c r="R1375" s="3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3"/>
      <c r="AO1375" s="3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</row>
    <row r="1376" spans="1:99" ht="21" customHeight="1" x14ac:dyDescent="0.3">
      <c r="A1376" s="3"/>
      <c r="B1376" s="3"/>
      <c r="C1376" s="2"/>
      <c r="D1376" s="14"/>
      <c r="E1376" s="3"/>
      <c r="F1376" s="3"/>
      <c r="G1376" s="3"/>
      <c r="H1376" s="3"/>
      <c r="I1376" s="3"/>
      <c r="J1376" s="3"/>
      <c r="K1376" s="3"/>
      <c r="L1376" s="13"/>
      <c r="M1376" s="3"/>
      <c r="N1376" s="3"/>
      <c r="O1376" s="3"/>
      <c r="P1376" s="3"/>
      <c r="Q1376" s="3"/>
      <c r="R1376" s="3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3"/>
      <c r="AO1376" s="3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</row>
    <row r="1377" spans="1:99" ht="21" customHeight="1" x14ac:dyDescent="0.3">
      <c r="A1377" s="3"/>
      <c r="B1377" s="3"/>
      <c r="C1377" s="2"/>
      <c r="D1377" s="14"/>
      <c r="E1377" s="3"/>
      <c r="F1377" s="3"/>
      <c r="G1377" s="3"/>
      <c r="H1377" s="3"/>
      <c r="I1377" s="3"/>
      <c r="J1377" s="3"/>
      <c r="K1377" s="3"/>
      <c r="L1377" s="13"/>
      <c r="M1377" s="3"/>
      <c r="N1377" s="3"/>
      <c r="O1377" s="3"/>
      <c r="P1377" s="3"/>
      <c r="Q1377" s="3"/>
      <c r="R1377" s="3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3"/>
      <c r="AO1377" s="3"/>
      <c r="AP1377" s="2"/>
      <c r="AQ1377" s="2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</row>
    <row r="1378" spans="1:99" ht="21" customHeight="1" x14ac:dyDescent="0.3">
      <c r="A1378" s="3"/>
      <c r="B1378" s="3"/>
      <c r="C1378" s="2"/>
      <c r="D1378" s="14"/>
      <c r="E1378" s="3"/>
      <c r="F1378" s="3"/>
      <c r="G1378" s="3"/>
      <c r="H1378" s="3"/>
      <c r="I1378" s="3"/>
      <c r="J1378" s="3"/>
      <c r="K1378" s="3"/>
      <c r="L1378" s="13"/>
      <c r="M1378" s="3"/>
      <c r="N1378" s="3"/>
      <c r="O1378" s="3"/>
      <c r="P1378" s="3"/>
      <c r="Q1378" s="3"/>
      <c r="R1378" s="3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3"/>
      <c r="AO1378" s="3"/>
      <c r="AP1378" s="2"/>
      <c r="AQ1378" s="2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</row>
    <row r="1379" spans="1:99" ht="21" customHeight="1" x14ac:dyDescent="0.3">
      <c r="A1379" s="3"/>
      <c r="B1379" s="3"/>
      <c r="C1379" s="2"/>
      <c r="D1379" s="14"/>
      <c r="E1379" s="3"/>
      <c r="F1379" s="3"/>
      <c r="G1379" s="3"/>
      <c r="H1379" s="3"/>
      <c r="I1379" s="3"/>
      <c r="J1379" s="3"/>
      <c r="K1379" s="3"/>
      <c r="L1379" s="13"/>
      <c r="M1379" s="3"/>
      <c r="N1379" s="3"/>
      <c r="O1379" s="3"/>
      <c r="P1379" s="3"/>
      <c r="Q1379" s="3"/>
      <c r="R1379" s="3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3"/>
      <c r="AO1379" s="3"/>
      <c r="AP1379" s="2"/>
      <c r="AQ1379" s="2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</row>
    <row r="1380" spans="1:99" ht="21" customHeight="1" x14ac:dyDescent="0.3">
      <c r="A1380" s="3"/>
      <c r="B1380" s="3"/>
      <c r="C1380" s="2"/>
      <c r="D1380" s="14"/>
      <c r="E1380" s="3"/>
      <c r="F1380" s="3"/>
      <c r="G1380" s="3"/>
      <c r="H1380" s="3"/>
      <c r="I1380" s="3"/>
      <c r="J1380" s="3"/>
      <c r="K1380" s="3"/>
      <c r="L1380" s="13"/>
      <c r="M1380" s="3"/>
      <c r="N1380" s="3"/>
      <c r="O1380" s="3"/>
      <c r="P1380" s="3"/>
      <c r="Q1380" s="3"/>
      <c r="R1380" s="3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3"/>
      <c r="AO1380" s="3"/>
      <c r="AP1380" s="2"/>
      <c r="AQ1380" s="2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</row>
    <row r="1381" spans="1:99" ht="21" customHeight="1" x14ac:dyDescent="0.3">
      <c r="A1381" s="3"/>
      <c r="B1381" s="3"/>
      <c r="C1381" s="2"/>
      <c r="D1381" s="14"/>
      <c r="E1381" s="3"/>
      <c r="F1381" s="3"/>
      <c r="G1381" s="3"/>
      <c r="H1381" s="3"/>
      <c r="I1381" s="3"/>
      <c r="J1381" s="3"/>
      <c r="K1381" s="3"/>
      <c r="L1381" s="13"/>
      <c r="M1381" s="3"/>
      <c r="N1381" s="3"/>
      <c r="O1381" s="3"/>
      <c r="P1381" s="3"/>
      <c r="Q1381" s="3"/>
      <c r="R1381" s="3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3"/>
      <c r="AO1381" s="3"/>
      <c r="AP1381" s="2"/>
      <c r="AQ1381" s="2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</row>
    <row r="1382" spans="1:99" ht="21" customHeight="1" x14ac:dyDescent="0.3">
      <c r="A1382" s="3"/>
      <c r="B1382" s="3"/>
      <c r="C1382" s="2"/>
      <c r="D1382" s="14"/>
      <c r="E1382" s="3"/>
      <c r="F1382" s="3"/>
      <c r="G1382" s="3"/>
      <c r="H1382" s="3"/>
      <c r="I1382" s="3"/>
      <c r="J1382" s="3"/>
      <c r="K1382" s="3"/>
      <c r="L1382" s="13"/>
      <c r="M1382" s="3"/>
      <c r="N1382" s="3"/>
      <c r="O1382" s="3"/>
      <c r="P1382" s="3"/>
      <c r="Q1382" s="3"/>
      <c r="R1382" s="3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3"/>
      <c r="AO1382" s="3"/>
      <c r="AP1382" s="2"/>
      <c r="AQ1382" s="2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</row>
    <row r="1383" spans="1:99" ht="21" customHeight="1" x14ac:dyDescent="0.3">
      <c r="A1383" s="3"/>
      <c r="B1383" s="3"/>
      <c r="C1383" s="2"/>
      <c r="D1383" s="14"/>
      <c r="E1383" s="3"/>
      <c r="F1383" s="3"/>
      <c r="G1383" s="3"/>
      <c r="H1383" s="3"/>
      <c r="I1383" s="3"/>
      <c r="J1383" s="3"/>
      <c r="K1383" s="3"/>
      <c r="L1383" s="13"/>
      <c r="M1383" s="3"/>
      <c r="N1383" s="3"/>
      <c r="O1383" s="3"/>
      <c r="P1383" s="3"/>
      <c r="Q1383" s="3"/>
      <c r="R1383" s="3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3"/>
      <c r="AO1383" s="3"/>
      <c r="AP1383" s="2"/>
      <c r="AQ1383" s="2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</row>
    <row r="1384" spans="1:99" ht="21" customHeight="1" x14ac:dyDescent="0.3">
      <c r="A1384" s="3"/>
      <c r="B1384" s="3"/>
      <c r="C1384" s="2"/>
      <c r="D1384" s="14"/>
      <c r="E1384" s="3"/>
      <c r="F1384" s="3"/>
      <c r="G1384" s="3"/>
      <c r="H1384" s="3"/>
      <c r="I1384" s="3"/>
      <c r="J1384" s="3"/>
      <c r="K1384" s="3"/>
      <c r="L1384" s="13"/>
      <c r="M1384" s="3"/>
      <c r="N1384" s="3"/>
      <c r="O1384" s="3"/>
      <c r="P1384" s="3"/>
      <c r="Q1384" s="3"/>
      <c r="R1384" s="3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3"/>
      <c r="AO1384" s="3"/>
      <c r="AP1384" s="2"/>
      <c r="AQ1384" s="2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</row>
    <row r="1385" spans="1:99" ht="21" customHeight="1" x14ac:dyDescent="0.3">
      <c r="A1385" s="3"/>
      <c r="B1385" s="3"/>
      <c r="C1385" s="2"/>
      <c r="D1385" s="14"/>
      <c r="E1385" s="3"/>
      <c r="F1385" s="3"/>
      <c r="G1385" s="3"/>
      <c r="H1385" s="3"/>
      <c r="I1385" s="3"/>
      <c r="J1385" s="3"/>
      <c r="K1385" s="3"/>
      <c r="L1385" s="13"/>
      <c r="M1385" s="3"/>
      <c r="N1385" s="3"/>
      <c r="O1385" s="3"/>
      <c r="P1385" s="3"/>
      <c r="Q1385" s="3"/>
      <c r="R1385" s="3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3"/>
      <c r="AO1385" s="3"/>
      <c r="AP1385" s="2"/>
      <c r="AQ1385" s="2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</row>
    <row r="1386" spans="1:99" ht="21" customHeight="1" x14ac:dyDescent="0.3">
      <c r="A1386" s="3"/>
      <c r="B1386" s="3"/>
      <c r="C1386" s="2"/>
      <c r="D1386" s="14"/>
      <c r="E1386" s="3"/>
      <c r="F1386" s="3"/>
      <c r="G1386" s="3"/>
      <c r="H1386" s="3"/>
      <c r="I1386" s="3"/>
      <c r="J1386" s="3"/>
      <c r="K1386" s="3"/>
      <c r="L1386" s="13"/>
      <c r="M1386" s="3"/>
      <c r="N1386" s="3"/>
      <c r="O1386" s="3"/>
      <c r="P1386" s="3"/>
      <c r="Q1386" s="3"/>
      <c r="R1386" s="3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3"/>
      <c r="AO1386" s="3"/>
      <c r="AP1386" s="2"/>
      <c r="AQ1386" s="2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</row>
    <row r="1387" spans="1:99" ht="21" customHeight="1" x14ac:dyDescent="0.3">
      <c r="A1387" s="3"/>
      <c r="B1387" s="3"/>
      <c r="C1387" s="2"/>
      <c r="D1387" s="14"/>
      <c r="E1387" s="3"/>
      <c r="F1387" s="3"/>
      <c r="G1387" s="3"/>
      <c r="H1387" s="3"/>
      <c r="I1387" s="3"/>
      <c r="J1387" s="3"/>
      <c r="K1387" s="3"/>
      <c r="L1387" s="13"/>
      <c r="M1387" s="3"/>
      <c r="N1387" s="3"/>
      <c r="O1387" s="3"/>
      <c r="P1387" s="3"/>
      <c r="Q1387" s="3"/>
      <c r="R1387" s="3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3"/>
      <c r="AO1387" s="3"/>
      <c r="AP1387" s="2"/>
      <c r="AQ1387" s="2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</row>
    <row r="1388" spans="1:99" ht="21" customHeight="1" x14ac:dyDescent="0.3">
      <c r="A1388" s="3"/>
      <c r="B1388" s="3"/>
      <c r="C1388" s="2"/>
      <c r="D1388" s="14"/>
      <c r="E1388" s="3"/>
      <c r="F1388" s="3"/>
      <c r="G1388" s="3"/>
      <c r="H1388" s="3"/>
      <c r="I1388" s="3"/>
      <c r="J1388" s="3"/>
      <c r="K1388" s="3"/>
      <c r="L1388" s="13"/>
      <c r="M1388" s="3"/>
      <c r="N1388" s="3"/>
      <c r="O1388" s="3"/>
      <c r="P1388" s="3"/>
      <c r="Q1388" s="3"/>
      <c r="R1388" s="3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3"/>
      <c r="AO1388" s="3"/>
      <c r="AP1388" s="2"/>
      <c r="AQ1388" s="2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</row>
    <row r="1389" spans="1:99" ht="21" customHeight="1" x14ac:dyDescent="0.3">
      <c r="A1389" s="3"/>
      <c r="B1389" s="3"/>
      <c r="C1389" s="2"/>
      <c r="D1389" s="14"/>
      <c r="E1389" s="3"/>
      <c r="F1389" s="3"/>
      <c r="G1389" s="3"/>
      <c r="H1389" s="3"/>
      <c r="I1389" s="3"/>
      <c r="J1389" s="3"/>
      <c r="K1389" s="3"/>
      <c r="L1389" s="13"/>
      <c r="M1389" s="3"/>
      <c r="N1389" s="3"/>
      <c r="O1389" s="3"/>
      <c r="P1389" s="3"/>
      <c r="Q1389" s="3"/>
      <c r="R1389" s="3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3"/>
      <c r="AO1389" s="3"/>
      <c r="AP1389" s="2"/>
      <c r="AQ1389" s="2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</row>
    <row r="1390" spans="1:99" ht="21" customHeight="1" x14ac:dyDescent="0.3">
      <c r="A1390" s="3"/>
      <c r="B1390" s="3"/>
      <c r="C1390" s="2"/>
      <c r="D1390" s="14"/>
      <c r="E1390" s="3"/>
      <c r="F1390" s="3"/>
      <c r="G1390" s="3"/>
      <c r="H1390" s="3"/>
      <c r="I1390" s="3"/>
      <c r="J1390" s="3"/>
      <c r="K1390" s="3"/>
      <c r="L1390" s="13"/>
      <c r="M1390" s="3"/>
      <c r="N1390" s="3"/>
      <c r="O1390" s="3"/>
      <c r="P1390" s="3"/>
      <c r="Q1390" s="3"/>
      <c r="R1390" s="3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3"/>
      <c r="AO1390" s="3"/>
      <c r="AP1390" s="2"/>
      <c r="AQ1390" s="2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</row>
    <row r="1391" spans="1:99" ht="21" customHeight="1" x14ac:dyDescent="0.3">
      <c r="A1391" s="3"/>
      <c r="B1391" s="3"/>
      <c r="C1391" s="2"/>
      <c r="D1391" s="14"/>
      <c r="E1391" s="3"/>
      <c r="F1391" s="3"/>
      <c r="G1391" s="3"/>
      <c r="H1391" s="3"/>
      <c r="I1391" s="3"/>
      <c r="J1391" s="3"/>
      <c r="K1391" s="3"/>
      <c r="L1391" s="13"/>
      <c r="M1391" s="3"/>
      <c r="N1391" s="3"/>
      <c r="O1391" s="3"/>
      <c r="P1391" s="3"/>
      <c r="Q1391" s="3"/>
      <c r="R1391" s="3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3"/>
      <c r="AO1391" s="3"/>
      <c r="AP1391" s="2"/>
      <c r="AQ1391" s="2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</row>
    <row r="1392" spans="1:99" ht="21" customHeight="1" x14ac:dyDescent="0.3">
      <c r="A1392" s="3"/>
      <c r="B1392" s="3"/>
      <c r="C1392" s="2"/>
      <c r="D1392" s="14"/>
      <c r="E1392" s="3"/>
      <c r="F1392" s="3"/>
      <c r="G1392" s="3"/>
      <c r="H1392" s="3"/>
      <c r="I1392" s="3"/>
      <c r="J1392" s="3"/>
      <c r="K1392" s="3"/>
      <c r="L1392" s="13"/>
      <c r="M1392" s="3"/>
      <c r="N1392" s="3"/>
      <c r="O1392" s="3"/>
      <c r="P1392" s="3"/>
      <c r="Q1392" s="3"/>
      <c r="R1392" s="3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3"/>
      <c r="AO1392" s="3"/>
      <c r="AP1392" s="2"/>
      <c r="AQ1392" s="2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</row>
    <row r="1393" spans="1:99" ht="21" customHeight="1" x14ac:dyDescent="0.3">
      <c r="A1393" s="3"/>
      <c r="B1393" s="3"/>
      <c r="C1393" s="2"/>
      <c r="D1393" s="14"/>
      <c r="E1393" s="3"/>
      <c r="F1393" s="3"/>
      <c r="G1393" s="3"/>
      <c r="H1393" s="3"/>
      <c r="I1393" s="3"/>
      <c r="J1393" s="3"/>
      <c r="K1393" s="3"/>
      <c r="L1393" s="13"/>
      <c r="M1393" s="3"/>
      <c r="N1393" s="3"/>
      <c r="O1393" s="3"/>
      <c r="P1393" s="3"/>
      <c r="Q1393" s="3"/>
      <c r="R1393" s="3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3"/>
      <c r="AO1393" s="3"/>
      <c r="AP1393" s="2"/>
      <c r="AQ1393" s="2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</row>
    <row r="1394" spans="1:99" ht="21" customHeight="1" x14ac:dyDescent="0.3">
      <c r="A1394" s="3"/>
      <c r="B1394" s="3"/>
      <c r="C1394" s="2"/>
      <c r="D1394" s="14"/>
      <c r="E1394" s="3"/>
      <c r="F1394" s="3"/>
      <c r="G1394" s="3"/>
      <c r="H1394" s="3"/>
      <c r="I1394" s="3"/>
      <c r="J1394" s="3"/>
      <c r="K1394" s="3"/>
      <c r="L1394" s="13"/>
      <c r="M1394" s="3"/>
      <c r="N1394" s="3"/>
      <c r="O1394" s="3"/>
      <c r="P1394" s="3"/>
      <c r="Q1394" s="3"/>
      <c r="R1394" s="3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3"/>
      <c r="AO1394" s="3"/>
      <c r="AP1394" s="2"/>
      <c r="AQ1394" s="2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</row>
    <row r="1395" spans="1:99" ht="21" customHeight="1" x14ac:dyDescent="0.3">
      <c r="A1395" s="3"/>
      <c r="B1395" s="3"/>
      <c r="C1395" s="2"/>
      <c r="D1395" s="14"/>
      <c r="E1395" s="3"/>
      <c r="F1395" s="3"/>
      <c r="G1395" s="3"/>
      <c r="H1395" s="3"/>
      <c r="I1395" s="3"/>
      <c r="J1395" s="3"/>
      <c r="K1395" s="3"/>
      <c r="L1395" s="13"/>
      <c r="M1395" s="3"/>
      <c r="N1395" s="3"/>
      <c r="O1395" s="3"/>
      <c r="P1395" s="3"/>
      <c r="Q1395" s="3"/>
      <c r="R1395" s="3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3"/>
      <c r="AO1395" s="3"/>
      <c r="AP1395" s="2"/>
      <c r="AQ1395" s="2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</row>
    <row r="1396" spans="1:99" ht="21" customHeight="1" x14ac:dyDescent="0.3">
      <c r="A1396" s="3"/>
      <c r="B1396" s="3"/>
      <c r="C1396" s="2"/>
      <c r="D1396" s="14"/>
      <c r="E1396" s="3"/>
      <c r="F1396" s="3"/>
      <c r="G1396" s="3"/>
      <c r="H1396" s="3"/>
      <c r="I1396" s="3"/>
      <c r="J1396" s="3"/>
      <c r="K1396" s="3"/>
      <c r="L1396" s="13"/>
      <c r="M1396" s="3"/>
      <c r="N1396" s="3"/>
      <c r="O1396" s="3"/>
      <c r="P1396" s="3"/>
      <c r="Q1396" s="3"/>
      <c r="R1396" s="3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3"/>
      <c r="AO1396" s="3"/>
      <c r="AP1396" s="2"/>
      <c r="AQ1396" s="2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</row>
    <row r="1397" spans="1:99" ht="21" customHeight="1" x14ac:dyDescent="0.3">
      <c r="A1397" s="3"/>
      <c r="B1397" s="3"/>
      <c r="C1397" s="2"/>
      <c r="D1397" s="14"/>
      <c r="E1397" s="3"/>
      <c r="F1397" s="3"/>
      <c r="G1397" s="3"/>
      <c r="H1397" s="3"/>
      <c r="I1397" s="3"/>
      <c r="J1397" s="3"/>
      <c r="K1397" s="3"/>
      <c r="L1397" s="13"/>
      <c r="M1397" s="3"/>
      <c r="N1397" s="3"/>
      <c r="O1397" s="3"/>
      <c r="P1397" s="3"/>
      <c r="Q1397" s="3"/>
      <c r="R1397" s="3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3"/>
      <c r="AO1397" s="3"/>
      <c r="AP1397" s="2"/>
      <c r="AQ1397" s="2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</row>
    <row r="1398" spans="1:99" ht="21" customHeight="1" x14ac:dyDescent="0.3">
      <c r="A1398" s="3"/>
      <c r="B1398" s="3"/>
      <c r="C1398" s="2"/>
      <c r="D1398" s="14"/>
      <c r="E1398" s="3"/>
      <c r="F1398" s="3"/>
      <c r="G1398" s="3"/>
      <c r="H1398" s="3"/>
      <c r="I1398" s="3"/>
      <c r="J1398" s="3"/>
      <c r="K1398" s="3"/>
      <c r="L1398" s="13"/>
      <c r="M1398" s="3"/>
      <c r="N1398" s="3"/>
      <c r="O1398" s="3"/>
      <c r="P1398" s="3"/>
      <c r="Q1398" s="3"/>
      <c r="R1398" s="3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3"/>
      <c r="AO1398" s="3"/>
      <c r="AP1398" s="2"/>
      <c r="AQ1398" s="2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</row>
    <row r="1399" spans="1:99" ht="21" customHeight="1" x14ac:dyDescent="0.3">
      <c r="A1399" s="3"/>
      <c r="B1399" s="3"/>
      <c r="C1399" s="2"/>
      <c r="D1399" s="14"/>
      <c r="E1399" s="3"/>
      <c r="F1399" s="3"/>
      <c r="G1399" s="3"/>
      <c r="H1399" s="3"/>
      <c r="I1399" s="3"/>
      <c r="J1399" s="3"/>
      <c r="K1399" s="3"/>
      <c r="L1399" s="13"/>
      <c r="M1399" s="3"/>
      <c r="N1399" s="3"/>
      <c r="O1399" s="3"/>
      <c r="P1399" s="3"/>
      <c r="Q1399" s="3"/>
      <c r="R1399" s="3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3"/>
      <c r="AO1399" s="3"/>
      <c r="AP1399" s="2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</row>
    <row r="1400" spans="1:99" ht="21" customHeight="1" x14ac:dyDescent="0.3">
      <c r="A1400" s="3"/>
      <c r="B1400" s="3"/>
      <c r="C1400" s="2"/>
      <c r="D1400" s="14"/>
      <c r="E1400" s="3"/>
      <c r="F1400" s="3"/>
      <c r="G1400" s="3"/>
      <c r="H1400" s="3"/>
      <c r="I1400" s="3"/>
      <c r="J1400" s="3"/>
      <c r="K1400" s="3"/>
      <c r="L1400" s="13"/>
      <c r="M1400" s="3"/>
      <c r="N1400" s="3"/>
      <c r="O1400" s="3"/>
      <c r="P1400" s="3"/>
      <c r="Q1400" s="3"/>
      <c r="R1400" s="3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3"/>
      <c r="AO1400" s="3"/>
      <c r="AP1400" s="2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</row>
    <row r="1401" spans="1:99" ht="21" customHeight="1" x14ac:dyDescent="0.3">
      <c r="A1401" s="3"/>
      <c r="B1401" s="3"/>
      <c r="C1401" s="2"/>
      <c r="D1401" s="14"/>
      <c r="E1401" s="3"/>
      <c r="F1401" s="3"/>
      <c r="G1401" s="3"/>
      <c r="H1401" s="3"/>
      <c r="I1401" s="3"/>
      <c r="J1401" s="3"/>
      <c r="K1401" s="3"/>
      <c r="L1401" s="13"/>
      <c r="M1401" s="3"/>
      <c r="N1401" s="3"/>
      <c r="O1401" s="3"/>
      <c r="P1401" s="3"/>
      <c r="Q1401" s="3"/>
      <c r="R1401" s="3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3"/>
      <c r="AO1401" s="3"/>
      <c r="AP1401" s="2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</row>
    <row r="1402" spans="1:99" ht="21" customHeight="1" x14ac:dyDescent="0.3">
      <c r="A1402" s="3"/>
      <c r="B1402" s="3"/>
      <c r="C1402" s="2"/>
      <c r="D1402" s="14"/>
      <c r="E1402" s="3"/>
      <c r="F1402" s="3"/>
      <c r="G1402" s="3"/>
      <c r="H1402" s="3"/>
      <c r="I1402" s="3"/>
      <c r="J1402" s="3"/>
      <c r="K1402" s="3"/>
      <c r="L1402" s="13"/>
      <c r="M1402" s="3"/>
      <c r="N1402" s="3"/>
      <c r="O1402" s="3"/>
      <c r="P1402" s="3"/>
      <c r="Q1402" s="3"/>
      <c r="R1402" s="3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3"/>
      <c r="AO1402" s="3"/>
      <c r="AP1402" s="2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</row>
    <row r="1403" spans="1:99" ht="21" customHeight="1" x14ac:dyDescent="0.3">
      <c r="A1403" s="3"/>
      <c r="B1403" s="3"/>
      <c r="C1403" s="2"/>
      <c r="D1403" s="14"/>
      <c r="E1403" s="3"/>
      <c r="F1403" s="3"/>
      <c r="G1403" s="3"/>
      <c r="H1403" s="3"/>
      <c r="I1403" s="3"/>
      <c r="J1403" s="3"/>
      <c r="K1403" s="3"/>
      <c r="L1403" s="13"/>
      <c r="M1403" s="3"/>
      <c r="N1403" s="3"/>
      <c r="O1403" s="3"/>
      <c r="P1403" s="3"/>
      <c r="Q1403" s="3"/>
      <c r="R1403" s="3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3"/>
      <c r="AO1403" s="3"/>
      <c r="AP1403" s="2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</row>
    <row r="1404" spans="1:99" ht="21" customHeight="1" x14ac:dyDescent="0.3">
      <c r="A1404" s="3"/>
      <c r="B1404" s="3"/>
      <c r="C1404" s="2"/>
      <c r="D1404" s="14"/>
      <c r="E1404" s="3"/>
      <c r="F1404" s="3"/>
      <c r="G1404" s="3"/>
      <c r="H1404" s="3"/>
      <c r="I1404" s="3"/>
      <c r="J1404" s="3"/>
      <c r="K1404" s="3"/>
      <c r="L1404" s="13"/>
      <c r="M1404" s="3"/>
      <c r="N1404" s="3"/>
      <c r="O1404" s="3"/>
      <c r="P1404" s="3"/>
      <c r="Q1404" s="3"/>
      <c r="R1404" s="3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3"/>
      <c r="AO1404" s="3"/>
      <c r="AP1404" s="2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</row>
    <row r="1405" spans="1:99" ht="21" customHeight="1" x14ac:dyDescent="0.3">
      <c r="A1405" s="3"/>
      <c r="B1405" s="3"/>
      <c r="C1405" s="2"/>
      <c r="D1405" s="14"/>
      <c r="E1405" s="3"/>
      <c r="F1405" s="3"/>
      <c r="G1405" s="3"/>
      <c r="H1405" s="3"/>
      <c r="I1405" s="3"/>
      <c r="J1405" s="3"/>
      <c r="K1405" s="3"/>
      <c r="L1405" s="13"/>
      <c r="M1405" s="3"/>
      <c r="N1405" s="3"/>
      <c r="O1405" s="3"/>
      <c r="P1405" s="3"/>
      <c r="Q1405" s="3"/>
      <c r="R1405" s="3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3"/>
      <c r="AO1405" s="3"/>
      <c r="AP1405" s="2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</row>
    <row r="1406" spans="1:99" ht="21" customHeight="1" x14ac:dyDescent="0.3">
      <c r="A1406" s="3"/>
      <c r="B1406" s="3"/>
      <c r="C1406" s="2"/>
      <c r="D1406" s="14"/>
      <c r="E1406" s="3"/>
      <c r="F1406" s="3"/>
      <c r="G1406" s="3"/>
      <c r="H1406" s="3"/>
      <c r="I1406" s="3"/>
      <c r="J1406" s="3"/>
      <c r="K1406" s="3"/>
      <c r="L1406" s="13"/>
      <c r="M1406" s="3"/>
      <c r="N1406" s="3"/>
      <c r="O1406" s="3"/>
      <c r="P1406" s="3"/>
      <c r="Q1406" s="3"/>
      <c r="R1406" s="3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3"/>
      <c r="AO1406" s="3"/>
      <c r="AP1406" s="2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</row>
    <row r="1407" spans="1:99" ht="21" customHeight="1" x14ac:dyDescent="0.3">
      <c r="A1407" s="3"/>
      <c r="B1407" s="3"/>
      <c r="C1407" s="2"/>
      <c r="D1407" s="14"/>
      <c r="E1407" s="3"/>
      <c r="F1407" s="3"/>
      <c r="G1407" s="3"/>
      <c r="H1407" s="3"/>
      <c r="I1407" s="3"/>
      <c r="J1407" s="3"/>
      <c r="K1407" s="3"/>
      <c r="L1407" s="13"/>
      <c r="M1407" s="3"/>
      <c r="N1407" s="3"/>
      <c r="O1407" s="3"/>
      <c r="P1407" s="3"/>
      <c r="Q1407" s="3"/>
      <c r="R1407" s="3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3"/>
      <c r="AO1407" s="3"/>
      <c r="AP1407" s="2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</row>
    <row r="1408" spans="1:99" ht="21" customHeight="1" x14ac:dyDescent="0.3">
      <c r="A1408" s="3"/>
      <c r="B1408" s="3"/>
      <c r="C1408" s="2"/>
      <c r="D1408" s="14"/>
      <c r="E1408" s="3"/>
      <c r="F1408" s="3"/>
      <c r="G1408" s="3"/>
      <c r="H1408" s="3"/>
      <c r="I1408" s="3"/>
      <c r="J1408" s="3"/>
      <c r="K1408" s="3"/>
      <c r="L1408" s="13"/>
      <c r="M1408" s="3"/>
      <c r="N1408" s="3"/>
      <c r="O1408" s="3"/>
      <c r="P1408" s="3"/>
      <c r="Q1408" s="3"/>
      <c r="R1408" s="3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3"/>
      <c r="AO1408" s="3"/>
      <c r="AP1408" s="2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</row>
    <row r="1409" spans="1:99" ht="21" customHeight="1" x14ac:dyDescent="0.3">
      <c r="A1409" s="3"/>
      <c r="B1409" s="3"/>
      <c r="C1409" s="2"/>
      <c r="D1409" s="14"/>
      <c r="E1409" s="3"/>
      <c r="F1409" s="3"/>
      <c r="G1409" s="3"/>
      <c r="H1409" s="3"/>
      <c r="I1409" s="3"/>
      <c r="J1409" s="3"/>
      <c r="K1409" s="3"/>
      <c r="L1409" s="13"/>
      <c r="M1409" s="3"/>
      <c r="N1409" s="3"/>
      <c r="O1409" s="3"/>
      <c r="P1409" s="3"/>
      <c r="Q1409" s="3"/>
      <c r="R1409" s="3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3"/>
      <c r="AO1409" s="3"/>
      <c r="AP1409" s="2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</row>
    <row r="1410" spans="1:99" ht="21" customHeight="1" x14ac:dyDescent="0.3">
      <c r="A1410" s="3"/>
      <c r="B1410" s="3"/>
      <c r="C1410" s="2"/>
      <c r="D1410" s="14"/>
      <c r="E1410" s="3"/>
      <c r="F1410" s="3"/>
      <c r="G1410" s="3"/>
      <c r="H1410" s="3"/>
      <c r="I1410" s="3"/>
      <c r="J1410" s="3"/>
      <c r="K1410" s="3"/>
      <c r="L1410" s="13"/>
      <c r="M1410" s="3"/>
      <c r="N1410" s="3"/>
      <c r="O1410" s="3"/>
      <c r="P1410" s="3"/>
      <c r="Q1410" s="3"/>
      <c r="R1410" s="3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3"/>
      <c r="AO1410" s="3"/>
      <c r="AP1410" s="2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</row>
    <row r="1411" spans="1:99" ht="21" customHeight="1" x14ac:dyDescent="0.3">
      <c r="A1411" s="3"/>
      <c r="B1411" s="3"/>
      <c r="C1411" s="2"/>
      <c r="D1411" s="14"/>
      <c r="E1411" s="3"/>
      <c r="F1411" s="3"/>
      <c r="G1411" s="3"/>
      <c r="H1411" s="3"/>
      <c r="I1411" s="3"/>
      <c r="J1411" s="3"/>
      <c r="K1411" s="3"/>
      <c r="L1411" s="13"/>
      <c r="M1411" s="3"/>
      <c r="N1411" s="3"/>
      <c r="O1411" s="3"/>
      <c r="P1411" s="3"/>
      <c r="Q1411" s="3"/>
      <c r="R1411" s="3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3"/>
      <c r="AO1411" s="3"/>
      <c r="AP1411" s="2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</row>
    <row r="1412" spans="1:99" ht="21" customHeight="1" x14ac:dyDescent="0.3">
      <c r="A1412" s="3"/>
      <c r="B1412" s="3"/>
      <c r="C1412" s="2"/>
      <c r="D1412" s="14"/>
      <c r="E1412" s="3"/>
      <c r="F1412" s="3"/>
      <c r="G1412" s="3"/>
      <c r="H1412" s="3"/>
      <c r="I1412" s="3"/>
      <c r="J1412" s="3"/>
      <c r="K1412" s="3"/>
      <c r="L1412" s="13"/>
      <c r="M1412" s="3"/>
      <c r="N1412" s="3"/>
      <c r="O1412" s="3"/>
      <c r="P1412" s="3"/>
      <c r="Q1412" s="3"/>
      <c r="R1412" s="3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3"/>
      <c r="AO1412" s="3"/>
      <c r="AP1412" s="2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</row>
    <row r="1413" spans="1:99" ht="21" customHeight="1" x14ac:dyDescent="0.3">
      <c r="A1413" s="3"/>
      <c r="B1413" s="3"/>
      <c r="C1413" s="2"/>
      <c r="D1413" s="14"/>
      <c r="E1413" s="3"/>
      <c r="F1413" s="3"/>
      <c r="G1413" s="3"/>
      <c r="H1413" s="3"/>
      <c r="I1413" s="3"/>
      <c r="J1413" s="3"/>
      <c r="K1413" s="3"/>
      <c r="L1413" s="13"/>
      <c r="M1413" s="3"/>
      <c r="N1413" s="3"/>
      <c r="O1413" s="3"/>
      <c r="P1413" s="3"/>
      <c r="Q1413" s="3"/>
      <c r="R1413" s="3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</row>
    <row r="1414" spans="1:99" ht="21" customHeight="1" x14ac:dyDescent="0.3">
      <c r="A1414" s="3"/>
      <c r="B1414" s="3"/>
      <c r="C1414" s="2"/>
      <c r="D1414" s="14"/>
      <c r="E1414" s="3"/>
      <c r="F1414" s="3"/>
      <c r="G1414" s="3"/>
      <c r="H1414" s="3"/>
      <c r="I1414" s="3"/>
      <c r="J1414" s="3"/>
      <c r="K1414" s="3"/>
      <c r="L1414" s="13"/>
      <c r="M1414" s="3"/>
      <c r="N1414" s="3"/>
      <c r="O1414" s="3"/>
      <c r="P1414" s="3"/>
      <c r="Q1414" s="3"/>
      <c r="R1414" s="3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</row>
    <row r="1415" spans="1:99" ht="21" customHeight="1" x14ac:dyDescent="0.3">
      <c r="A1415" s="3"/>
      <c r="B1415" s="3"/>
      <c r="C1415" s="2"/>
      <c r="D1415" s="14"/>
      <c r="E1415" s="3"/>
      <c r="F1415" s="3"/>
      <c r="G1415" s="3"/>
      <c r="H1415" s="3"/>
      <c r="I1415" s="3"/>
      <c r="J1415" s="3"/>
      <c r="K1415" s="3"/>
      <c r="L1415" s="13"/>
      <c r="M1415" s="3"/>
      <c r="N1415" s="3"/>
      <c r="O1415" s="3"/>
      <c r="P1415" s="3"/>
      <c r="Q1415" s="3"/>
      <c r="R1415" s="3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</row>
    <row r="1416" spans="1:99" ht="21" customHeight="1" x14ac:dyDescent="0.3">
      <c r="A1416" s="3"/>
      <c r="B1416" s="3"/>
      <c r="C1416" s="2"/>
      <c r="D1416" s="14"/>
      <c r="E1416" s="3"/>
      <c r="F1416" s="3"/>
      <c r="G1416" s="3"/>
      <c r="H1416" s="3"/>
      <c r="I1416" s="3"/>
      <c r="J1416" s="3"/>
      <c r="K1416" s="3"/>
      <c r="L1416" s="13"/>
      <c r="M1416" s="3"/>
      <c r="N1416" s="3"/>
      <c r="O1416" s="3"/>
      <c r="P1416" s="3"/>
      <c r="Q1416" s="3"/>
      <c r="R1416" s="3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</row>
    <row r="1417" spans="1:99" ht="21" customHeight="1" x14ac:dyDescent="0.3">
      <c r="A1417" s="3"/>
      <c r="B1417" s="3"/>
      <c r="C1417" s="2"/>
      <c r="D1417" s="14"/>
      <c r="E1417" s="3"/>
      <c r="F1417" s="3"/>
      <c r="G1417" s="3"/>
      <c r="H1417" s="3"/>
      <c r="I1417" s="3"/>
      <c r="J1417" s="3"/>
      <c r="K1417" s="3"/>
      <c r="L1417" s="13"/>
      <c r="M1417" s="3"/>
      <c r="N1417" s="3"/>
      <c r="O1417" s="3"/>
      <c r="P1417" s="3"/>
      <c r="Q1417" s="3"/>
      <c r="R1417" s="3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</row>
    <row r="1418" spans="1:99" ht="21" customHeight="1" x14ac:dyDescent="0.3">
      <c r="A1418" s="3"/>
      <c r="B1418" s="3"/>
      <c r="C1418" s="2"/>
      <c r="D1418" s="14"/>
      <c r="E1418" s="3"/>
      <c r="F1418" s="3"/>
      <c r="G1418" s="3"/>
      <c r="H1418" s="3"/>
      <c r="I1418" s="3"/>
      <c r="J1418" s="3"/>
      <c r="K1418" s="3"/>
      <c r="L1418" s="13"/>
      <c r="M1418" s="3"/>
      <c r="N1418" s="3"/>
      <c r="O1418" s="3"/>
      <c r="P1418" s="3"/>
      <c r="Q1418" s="3"/>
      <c r="R1418" s="3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</row>
    <row r="1419" spans="1:99" ht="21" customHeight="1" x14ac:dyDescent="0.3">
      <c r="A1419" s="3"/>
      <c r="B1419" s="3"/>
      <c r="C1419" s="2"/>
      <c r="D1419" s="14"/>
      <c r="E1419" s="3"/>
      <c r="F1419" s="3"/>
      <c r="G1419" s="3"/>
      <c r="H1419" s="3"/>
      <c r="I1419" s="3"/>
      <c r="J1419" s="3"/>
      <c r="K1419" s="3"/>
      <c r="L1419" s="13"/>
      <c r="M1419" s="3"/>
      <c r="N1419" s="3"/>
      <c r="O1419" s="3"/>
      <c r="P1419" s="3"/>
      <c r="Q1419" s="3"/>
      <c r="R1419" s="3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</row>
    <row r="1420" spans="1:99" ht="21" customHeight="1" x14ac:dyDescent="0.3">
      <c r="A1420" s="3"/>
      <c r="B1420" s="3"/>
      <c r="C1420" s="2"/>
      <c r="D1420" s="14"/>
      <c r="E1420" s="3"/>
      <c r="F1420" s="3"/>
      <c r="G1420" s="3"/>
      <c r="H1420" s="3"/>
      <c r="I1420" s="3"/>
      <c r="J1420" s="3"/>
      <c r="K1420" s="3"/>
      <c r="L1420" s="13"/>
      <c r="M1420" s="3"/>
      <c r="N1420" s="3"/>
      <c r="O1420" s="3"/>
      <c r="P1420" s="3"/>
      <c r="Q1420" s="3"/>
      <c r="R1420" s="3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</row>
    <row r="1421" spans="1:99" ht="21" customHeight="1" x14ac:dyDescent="0.3">
      <c r="A1421" s="3"/>
      <c r="B1421" s="3"/>
      <c r="C1421" s="2"/>
      <c r="D1421" s="14"/>
      <c r="E1421" s="3"/>
      <c r="F1421" s="3"/>
      <c r="G1421" s="3"/>
      <c r="H1421" s="3"/>
      <c r="I1421" s="3"/>
      <c r="J1421" s="3"/>
      <c r="K1421" s="3"/>
      <c r="L1421" s="13"/>
      <c r="M1421" s="3"/>
      <c r="N1421" s="3"/>
      <c r="O1421" s="3"/>
      <c r="P1421" s="3"/>
      <c r="Q1421" s="3"/>
      <c r="R1421" s="3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</row>
    <row r="1422" spans="1:99" ht="21" customHeight="1" x14ac:dyDescent="0.3">
      <c r="A1422" s="3"/>
      <c r="B1422" s="3"/>
      <c r="C1422" s="2"/>
      <c r="D1422" s="14"/>
      <c r="E1422" s="3"/>
      <c r="F1422" s="3"/>
      <c r="G1422" s="3"/>
      <c r="H1422" s="3"/>
      <c r="I1422" s="3"/>
      <c r="J1422" s="3"/>
      <c r="K1422" s="3"/>
      <c r="L1422" s="13"/>
      <c r="M1422" s="3"/>
      <c r="N1422" s="3"/>
      <c r="O1422" s="3"/>
      <c r="P1422" s="3"/>
      <c r="Q1422" s="3"/>
      <c r="R1422" s="3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</row>
    <row r="1423" spans="1:99" ht="21" customHeight="1" x14ac:dyDescent="0.3">
      <c r="A1423" s="3"/>
      <c r="B1423" s="3"/>
      <c r="C1423" s="2"/>
      <c r="D1423" s="14"/>
      <c r="E1423" s="3"/>
      <c r="F1423" s="3"/>
      <c r="G1423" s="3"/>
      <c r="H1423" s="3"/>
      <c r="I1423" s="3"/>
      <c r="J1423" s="3"/>
      <c r="K1423" s="3"/>
      <c r="L1423" s="13"/>
      <c r="M1423" s="3"/>
      <c r="N1423" s="3"/>
      <c r="O1423" s="3"/>
      <c r="P1423" s="3"/>
      <c r="Q1423" s="3"/>
      <c r="R1423" s="3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</row>
    <row r="1424" spans="1:99" ht="21" customHeight="1" x14ac:dyDescent="0.3">
      <c r="A1424" s="3"/>
      <c r="B1424" s="3"/>
      <c r="C1424" s="2"/>
      <c r="D1424" s="14"/>
      <c r="E1424" s="3"/>
      <c r="F1424" s="3"/>
      <c r="G1424" s="3"/>
      <c r="H1424" s="3"/>
      <c r="I1424" s="3"/>
      <c r="J1424" s="3"/>
      <c r="K1424" s="3"/>
      <c r="L1424" s="13"/>
      <c r="M1424" s="3"/>
      <c r="N1424" s="3"/>
      <c r="O1424" s="3"/>
      <c r="P1424" s="3"/>
      <c r="Q1424" s="3"/>
      <c r="R1424" s="3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</row>
    <row r="1425" spans="1:99" ht="21" customHeight="1" x14ac:dyDescent="0.3">
      <c r="A1425" s="3"/>
      <c r="B1425" s="3"/>
      <c r="C1425" s="2"/>
      <c r="D1425" s="14"/>
      <c r="E1425" s="3"/>
      <c r="F1425" s="3"/>
      <c r="G1425" s="3"/>
      <c r="H1425" s="3"/>
      <c r="I1425" s="3"/>
      <c r="J1425" s="3"/>
      <c r="K1425" s="3"/>
      <c r="L1425" s="13"/>
      <c r="M1425" s="3"/>
      <c r="N1425" s="3"/>
      <c r="O1425" s="3"/>
      <c r="P1425" s="3"/>
      <c r="Q1425" s="3"/>
      <c r="R1425" s="3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</row>
    <row r="1426" spans="1:99" ht="21" customHeight="1" x14ac:dyDescent="0.3">
      <c r="A1426" s="3"/>
      <c r="B1426" s="3"/>
      <c r="C1426" s="2"/>
      <c r="D1426" s="14"/>
      <c r="E1426" s="3"/>
      <c r="F1426" s="3"/>
      <c r="G1426" s="3"/>
      <c r="H1426" s="3"/>
      <c r="I1426" s="3"/>
      <c r="J1426" s="3"/>
      <c r="K1426" s="3"/>
      <c r="L1426" s="13"/>
      <c r="M1426" s="3"/>
      <c r="N1426" s="3"/>
      <c r="O1426" s="3"/>
      <c r="P1426" s="3"/>
      <c r="Q1426" s="3"/>
      <c r="R1426" s="3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</row>
    <row r="1427" spans="1:99" ht="21" customHeight="1" x14ac:dyDescent="0.3">
      <c r="A1427" s="3"/>
      <c r="B1427" s="3"/>
      <c r="C1427" s="2"/>
      <c r="D1427" s="14"/>
      <c r="E1427" s="3"/>
      <c r="F1427" s="3"/>
      <c r="G1427" s="3"/>
      <c r="H1427" s="3"/>
      <c r="I1427" s="3"/>
      <c r="J1427" s="3"/>
      <c r="K1427" s="3"/>
      <c r="L1427" s="13"/>
      <c r="M1427" s="3"/>
      <c r="N1427" s="3"/>
      <c r="O1427" s="3"/>
      <c r="P1427" s="3"/>
      <c r="Q1427" s="3"/>
      <c r="R1427" s="3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</row>
    <row r="1428" spans="1:99" ht="21" customHeight="1" x14ac:dyDescent="0.3">
      <c r="A1428" s="3"/>
      <c r="B1428" s="3"/>
      <c r="C1428" s="2"/>
      <c r="D1428" s="14"/>
      <c r="E1428" s="3"/>
      <c r="F1428" s="3"/>
      <c r="G1428" s="3"/>
      <c r="H1428" s="3"/>
      <c r="I1428" s="3"/>
      <c r="J1428" s="3"/>
      <c r="K1428" s="3"/>
      <c r="L1428" s="13"/>
      <c r="M1428" s="3"/>
      <c r="N1428" s="3"/>
      <c r="O1428" s="3"/>
      <c r="P1428" s="3"/>
      <c r="Q1428" s="3"/>
      <c r="R1428" s="3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</row>
    <row r="1429" spans="1:99" ht="21" customHeight="1" x14ac:dyDescent="0.3">
      <c r="A1429" s="3"/>
      <c r="B1429" s="3"/>
      <c r="C1429" s="2"/>
      <c r="D1429" s="14"/>
      <c r="E1429" s="3"/>
      <c r="F1429" s="3"/>
      <c r="G1429" s="3"/>
      <c r="H1429" s="3"/>
      <c r="I1429" s="3"/>
      <c r="J1429" s="3"/>
      <c r="K1429" s="3"/>
      <c r="L1429" s="13"/>
      <c r="M1429" s="3"/>
      <c r="N1429" s="3"/>
      <c r="O1429" s="3"/>
      <c r="P1429" s="3"/>
      <c r="Q1429" s="3"/>
      <c r="R1429" s="3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</row>
    <row r="1430" spans="1:99" ht="21" customHeight="1" x14ac:dyDescent="0.3">
      <c r="A1430" s="3"/>
      <c r="B1430" s="3"/>
      <c r="C1430" s="2"/>
      <c r="D1430" s="14"/>
      <c r="E1430" s="3"/>
      <c r="F1430" s="3"/>
      <c r="G1430" s="3"/>
      <c r="H1430" s="3"/>
      <c r="I1430" s="3"/>
      <c r="J1430" s="3"/>
      <c r="K1430" s="3"/>
      <c r="L1430" s="13"/>
      <c r="M1430" s="3"/>
      <c r="N1430" s="3"/>
      <c r="O1430" s="3"/>
      <c r="P1430" s="3"/>
      <c r="Q1430" s="3"/>
      <c r="R1430" s="3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</row>
    <row r="1431" spans="1:99" ht="21" customHeight="1" x14ac:dyDescent="0.3">
      <c r="A1431" s="3"/>
      <c r="B1431" s="3"/>
      <c r="C1431" s="2"/>
      <c r="D1431" s="14"/>
      <c r="E1431" s="3"/>
      <c r="F1431" s="3"/>
      <c r="G1431" s="3"/>
      <c r="H1431" s="3"/>
      <c r="I1431" s="3"/>
      <c r="J1431" s="3"/>
      <c r="K1431" s="3"/>
      <c r="L1431" s="13"/>
      <c r="M1431" s="3"/>
      <c r="N1431" s="3"/>
      <c r="O1431" s="3"/>
      <c r="P1431" s="3"/>
      <c r="Q1431" s="3"/>
      <c r="R1431" s="3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</row>
    <row r="1432" spans="1:99" ht="21" customHeight="1" x14ac:dyDescent="0.3">
      <c r="A1432" s="3"/>
      <c r="B1432" s="3"/>
      <c r="C1432" s="2"/>
      <c r="D1432" s="14"/>
      <c r="E1432" s="3"/>
      <c r="F1432" s="3"/>
      <c r="G1432" s="3"/>
      <c r="H1432" s="3"/>
      <c r="I1432" s="3"/>
      <c r="J1432" s="3"/>
      <c r="K1432" s="3"/>
      <c r="L1432" s="13"/>
      <c r="M1432" s="3"/>
      <c r="N1432" s="3"/>
      <c r="O1432" s="3"/>
      <c r="P1432" s="3"/>
      <c r="Q1432" s="3"/>
      <c r="R1432" s="3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</row>
    <row r="1433" spans="1:99" ht="21" customHeight="1" x14ac:dyDescent="0.3">
      <c r="A1433" s="3"/>
      <c r="B1433" s="3"/>
      <c r="C1433" s="2"/>
      <c r="D1433" s="14"/>
      <c r="E1433" s="3"/>
      <c r="F1433" s="3"/>
      <c r="G1433" s="3"/>
      <c r="H1433" s="3"/>
      <c r="I1433" s="3"/>
      <c r="J1433" s="3"/>
      <c r="K1433" s="3"/>
      <c r="L1433" s="13"/>
      <c r="M1433" s="3"/>
      <c r="N1433" s="3"/>
      <c r="O1433" s="3"/>
      <c r="P1433" s="3"/>
      <c r="Q1433" s="3"/>
      <c r="R1433" s="3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</row>
    <row r="1434" spans="1:99" ht="21" customHeight="1" x14ac:dyDescent="0.3">
      <c r="A1434" s="3"/>
      <c r="B1434" s="3"/>
      <c r="C1434" s="2"/>
      <c r="D1434" s="14"/>
      <c r="E1434" s="3"/>
      <c r="F1434" s="3"/>
      <c r="G1434" s="3"/>
      <c r="H1434" s="3"/>
      <c r="I1434" s="3"/>
      <c r="J1434" s="3"/>
      <c r="K1434" s="3"/>
      <c r="L1434" s="13"/>
      <c r="M1434" s="3"/>
      <c r="N1434" s="3"/>
      <c r="O1434" s="3"/>
      <c r="P1434" s="3"/>
      <c r="Q1434" s="3"/>
      <c r="R1434" s="3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</row>
    <row r="1435" spans="1:99" ht="21" customHeight="1" x14ac:dyDescent="0.3">
      <c r="A1435" s="3"/>
      <c r="B1435" s="3"/>
      <c r="C1435" s="2"/>
      <c r="D1435" s="14"/>
      <c r="E1435" s="3"/>
      <c r="F1435" s="3"/>
      <c r="G1435" s="3"/>
      <c r="H1435" s="3"/>
      <c r="I1435" s="3"/>
      <c r="J1435" s="3"/>
      <c r="K1435" s="3"/>
      <c r="L1435" s="13"/>
      <c r="M1435" s="3"/>
      <c r="N1435" s="3"/>
      <c r="O1435" s="3"/>
      <c r="P1435" s="3"/>
      <c r="Q1435" s="3"/>
      <c r="R1435" s="3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</row>
    <row r="1436" spans="1:99" ht="21" customHeight="1" x14ac:dyDescent="0.3">
      <c r="A1436" s="3"/>
      <c r="B1436" s="3"/>
      <c r="C1436" s="2"/>
      <c r="D1436" s="14"/>
      <c r="E1436" s="3"/>
      <c r="F1436" s="3"/>
      <c r="G1436" s="3"/>
      <c r="H1436" s="3"/>
      <c r="I1436" s="3"/>
      <c r="J1436" s="3"/>
      <c r="K1436" s="3"/>
      <c r="L1436" s="13"/>
      <c r="M1436" s="3"/>
      <c r="N1436" s="3"/>
      <c r="O1436" s="3"/>
      <c r="P1436" s="3"/>
      <c r="Q1436" s="3"/>
      <c r="R1436" s="3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</row>
    <row r="1437" spans="1:99" ht="21" customHeight="1" x14ac:dyDescent="0.3">
      <c r="A1437" s="3"/>
      <c r="B1437" s="3"/>
      <c r="C1437" s="2"/>
      <c r="D1437" s="14"/>
      <c r="E1437" s="3"/>
      <c r="F1437" s="3"/>
      <c r="G1437" s="3"/>
      <c r="H1437" s="3"/>
      <c r="I1437" s="3"/>
      <c r="J1437" s="3"/>
      <c r="K1437" s="3"/>
      <c r="L1437" s="13"/>
      <c r="M1437" s="3"/>
      <c r="N1437" s="3"/>
      <c r="O1437" s="3"/>
      <c r="P1437" s="3"/>
      <c r="Q1437" s="3"/>
      <c r="R1437" s="3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</row>
    <row r="1438" spans="1:99" ht="21" customHeight="1" x14ac:dyDescent="0.3">
      <c r="A1438" s="3"/>
      <c r="B1438" s="3"/>
      <c r="C1438" s="2"/>
      <c r="D1438" s="14"/>
      <c r="E1438" s="3"/>
      <c r="F1438" s="3"/>
      <c r="G1438" s="3"/>
      <c r="H1438" s="3"/>
      <c r="I1438" s="3"/>
      <c r="J1438" s="3"/>
      <c r="K1438" s="3"/>
      <c r="L1438" s="13"/>
      <c r="M1438" s="3"/>
      <c r="N1438" s="3"/>
      <c r="O1438" s="3"/>
      <c r="P1438" s="3"/>
      <c r="Q1438" s="3"/>
      <c r="R1438" s="3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</row>
    <row r="1439" spans="1:99" ht="21" customHeight="1" x14ac:dyDescent="0.3">
      <c r="A1439" s="3"/>
      <c r="B1439" s="3"/>
      <c r="C1439" s="2"/>
      <c r="D1439" s="14"/>
      <c r="E1439" s="3"/>
      <c r="F1439" s="3"/>
      <c r="G1439" s="3"/>
      <c r="H1439" s="3"/>
      <c r="I1439" s="3"/>
      <c r="J1439" s="3"/>
      <c r="K1439" s="3"/>
      <c r="L1439" s="13"/>
      <c r="M1439" s="3"/>
      <c r="N1439" s="3"/>
      <c r="O1439" s="3"/>
      <c r="P1439" s="3"/>
      <c r="Q1439" s="3"/>
      <c r="R1439" s="3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</row>
    <row r="1440" spans="1:99" ht="21" customHeight="1" x14ac:dyDescent="0.3">
      <c r="A1440" s="3"/>
      <c r="B1440" s="3"/>
      <c r="C1440" s="2"/>
      <c r="D1440" s="14"/>
      <c r="E1440" s="3"/>
      <c r="F1440" s="3"/>
      <c r="G1440" s="3"/>
      <c r="H1440" s="3"/>
      <c r="I1440" s="3"/>
      <c r="J1440" s="3"/>
      <c r="K1440" s="3"/>
      <c r="L1440" s="13"/>
      <c r="M1440" s="3"/>
      <c r="N1440" s="3"/>
      <c r="O1440" s="3"/>
      <c r="P1440" s="3"/>
      <c r="Q1440" s="3"/>
      <c r="R1440" s="3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</row>
    <row r="1441" spans="1:99" ht="21" customHeight="1" x14ac:dyDescent="0.3">
      <c r="A1441" s="3"/>
      <c r="B1441" s="3"/>
      <c r="C1441" s="2"/>
      <c r="D1441" s="14"/>
      <c r="E1441" s="3"/>
      <c r="F1441" s="3"/>
      <c r="G1441" s="3"/>
      <c r="H1441" s="3"/>
      <c r="I1441" s="3"/>
      <c r="J1441" s="3"/>
      <c r="K1441" s="3"/>
      <c r="L1441" s="13"/>
      <c r="M1441" s="3"/>
      <c r="N1441" s="3"/>
      <c r="O1441" s="3"/>
      <c r="P1441" s="3"/>
      <c r="Q1441" s="3"/>
      <c r="R1441" s="3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</row>
    <row r="1442" spans="1:99" ht="21" customHeight="1" x14ac:dyDescent="0.3">
      <c r="A1442" s="3"/>
      <c r="B1442" s="3"/>
      <c r="C1442" s="2"/>
      <c r="D1442" s="14"/>
      <c r="E1442" s="3"/>
      <c r="F1442" s="3"/>
      <c r="G1442" s="3"/>
      <c r="H1442" s="3"/>
      <c r="I1442" s="3"/>
      <c r="J1442" s="3"/>
      <c r="K1442" s="3"/>
      <c r="L1442" s="13"/>
      <c r="M1442" s="3"/>
      <c r="N1442" s="3"/>
      <c r="O1442" s="3"/>
      <c r="P1442" s="3"/>
      <c r="Q1442" s="3"/>
      <c r="R1442" s="3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</row>
    <row r="1443" spans="1:99" ht="21" customHeight="1" x14ac:dyDescent="0.3">
      <c r="A1443" s="3"/>
      <c r="B1443" s="3"/>
      <c r="C1443" s="2"/>
      <c r="D1443" s="14"/>
      <c r="E1443" s="3"/>
      <c r="F1443" s="3"/>
      <c r="G1443" s="3"/>
      <c r="H1443" s="3"/>
      <c r="I1443" s="3"/>
      <c r="J1443" s="3"/>
      <c r="K1443" s="3"/>
      <c r="L1443" s="13"/>
      <c r="M1443" s="3"/>
      <c r="N1443" s="3"/>
      <c r="O1443" s="3"/>
      <c r="P1443" s="3"/>
      <c r="Q1443" s="3"/>
      <c r="R1443" s="3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</row>
    <row r="1444" spans="1:99" ht="21" customHeight="1" x14ac:dyDescent="0.3">
      <c r="A1444" s="3"/>
      <c r="B1444" s="3"/>
      <c r="C1444" s="2"/>
      <c r="D1444" s="14"/>
      <c r="E1444" s="3"/>
      <c r="F1444" s="3"/>
      <c r="G1444" s="3"/>
      <c r="H1444" s="3"/>
      <c r="I1444" s="3"/>
      <c r="J1444" s="3"/>
      <c r="K1444" s="3"/>
      <c r="L1444" s="13"/>
      <c r="M1444" s="3"/>
      <c r="N1444" s="3"/>
      <c r="O1444" s="3"/>
      <c r="P1444" s="3"/>
      <c r="Q1444" s="3"/>
      <c r="R1444" s="3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</row>
    <row r="1445" spans="1:99" ht="21" customHeight="1" x14ac:dyDescent="0.3">
      <c r="A1445" s="3"/>
      <c r="B1445" s="3"/>
      <c r="C1445" s="2"/>
      <c r="D1445" s="14"/>
      <c r="E1445" s="3"/>
      <c r="F1445" s="3"/>
      <c r="G1445" s="3"/>
      <c r="H1445" s="3"/>
      <c r="I1445" s="3"/>
      <c r="J1445" s="3"/>
      <c r="K1445" s="3"/>
      <c r="L1445" s="13"/>
      <c r="M1445" s="3"/>
      <c r="N1445" s="3"/>
      <c r="O1445" s="3"/>
      <c r="P1445" s="3"/>
      <c r="Q1445" s="3"/>
      <c r="R1445" s="3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</row>
    <row r="1446" spans="1:99" ht="21" customHeight="1" x14ac:dyDescent="0.3">
      <c r="A1446" s="3"/>
      <c r="B1446" s="3"/>
      <c r="C1446" s="2"/>
      <c r="D1446" s="14"/>
      <c r="E1446" s="3"/>
      <c r="F1446" s="3"/>
      <c r="G1446" s="3"/>
      <c r="H1446" s="3"/>
      <c r="I1446" s="3"/>
      <c r="J1446" s="3"/>
      <c r="K1446" s="3"/>
      <c r="L1446" s="13"/>
      <c r="M1446" s="3"/>
      <c r="N1446" s="3"/>
      <c r="O1446" s="3"/>
      <c r="P1446" s="3"/>
      <c r="Q1446" s="3"/>
      <c r="R1446" s="3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</row>
    <row r="1447" spans="1:99" ht="21" customHeight="1" x14ac:dyDescent="0.3">
      <c r="A1447" s="3"/>
      <c r="B1447" s="3"/>
      <c r="C1447" s="2"/>
      <c r="D1447" s="14"/>
      <c r="E1447" s="3"/>
      <c r="F1447" s="3"/>
      <c r="G1447" s="3"/>
      <c r="H1447" s="3"/>
      <c r="I1447" s="3"/>
      <c r="J1447" s="3"/>
      <c r="K1447" s="3"/>
      <c r="L1447" s="13"/>
      <c r="M1447" s="3"/>
      <c r="N1447" s="3"/>
      <c r="O1447" s="3"/>
      <c r="P1447" s="3"/>
      <c r="Q1447" s="3"/>
      <c r="R1447" s="3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</row>
    <row r="1448" spans="1:99" ht="21" customHeight="1" x14ac:dyDescent="0.3">
      <c r="A1448" s="3"/>
      <c r="B1448" s="3"/>
      <c r="C1448" s="2"/>
      <c r="D1448" s="14"/>
      <c r="E1448" s="3"/>
      <c r="F1448" s="3"/>
      <c r="G1448" s="3"/>
      <c r="H1448" s="3"/>
      <c r="I1448" s="3"/>
      <c r="J1448" s="3"/>
      <c r="K1448" s="3"/>
      <c r="L1448" s="13"/>
      <c r="M1448" s="3"/>
      <c r="N1448" s="3"/>
      <c r="O1448" s="3"/>
      <c r="P1448" s="3"/>
      <c r="Q1448" s="3"/>
      <c r="R1448" s="3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</row>
    <row r="1449" spans="1:99" ht="21" customHeight="1" x14ac:dyDescent="0.3">
      <c r="A1449" s="3"/>
      <c r="B1449" s="3"/>
      <c r="C1449" s="2"/>
      <c r="D1449" s="14"/>
      <c r="E1449" s="3"/>
      <c r="F1449" s="3"/>
      <c r="G1449" s="3"/>
      <c r="H1449" s="3"/>
      <c r="I1449" s="3"/>
      <c r="J1449" s="3"/>
      <c r="K1449" s="3"/>
      <c r="L1449" s="13"/>
      <c r="M1449" s="3"/>
      <c r="N1449" s="3"/>
      <c r="O1449" s="3"/>
      <c r="P1449" s="3"/>
      <c r="Q1449" s="3"/>
      <c r="R1449" s="3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</row>
    <row r="1450" spans="1:99" ht="21" customHeight="1" x14ac:dyDescent="0.3">
      <c r="A1450" s="3"/>
      <c r="B1450" s="3"/>
      <c r="C1450" s="2"/>
      <c r="D1450" s="14"/>
      <c r="E1450" s="3"/>
      <c r="F1450" s="3"/>
      <c r="G1450" s="3"/>
      <c r="H1450" s="3"/>
      <c r="I1450" s="3"/>
      <c r="J1450" s="3"/>
      <c r="K1450" s="3"/>
      <c r="L1450" s="13"/>
      <c r="M1450" s="3"/>
      <c r="N1450" s="3"/>
      <c r="O1450" s="3"/>
      <c r="P1450" s="3"/>
      <c r="Q1450" s="3"/>
      <c r="R1450" s="3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</row>
    <row r="1451" spans="1:99" ht="21" customHeight="1" x14ac:dyDescent="0.3">
      <c r="A1451" s="3"/>
      <c r="B1451" s="3"/>
      <c r="C1451" s="2"/>
      <c r="D1451" s="14"/>
      <c r="E1451" s="3"/>
      <c r="F1451" s="3"/>
      <c r="G1451" s="3"/>
      <c r="H1451" s="3"/>
      <c r="I1451" s="3"/>
      <c r="J1451" s="3"/>
      <c r="K1451" s="3"/>
      <c r="L1451" s="13"/>
      <c r="M1451" s="3"/>
      <c r="N1451" s="3"/>
      <c r="O1451" s="3"/>
      <c r="P1451" s="3"/>
      <c r="Q1451" s="3"/>
      <c r="R1451" s="3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</row>
    <row r="1452" spans="1:99" ht="21" customHeight="1" x14ac:dyDescent="0.3">
      <c r="A1452" s="3"/>
      <c r="B1452" s="3"/>
      <c r="C1452" s="2"/>
      <c r="D1452" s="14"/>
      <c r="E1452" s="3"/>
      <c r="F1452" s="3"/>
      <c r="G1452" s="3"/>
      <c r="H1452" s="3"/>
      <c r="I1452" s="3"/>
      <c r="J1452" s="3"/>
      <c r="K1452" s="3"/>
      <c r="L1452" s="13"/>
      <c r="M1452" s="3"/>
      <c r="N1452" s="3"/>
      <c r="O1452" s="3"/>
      <c r="P1452" s="3"/>
      <c r="Q1452" s="3"/>
      <c r="R1452" s="3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</row>
    <row r="1453" spans="1:99" ht="21" customHeight="1" x14ac:dyDescent="0.3">
      <c r="A1453" s="3"/>
      <c r="B1453" s="3"/>
      <c r="C1453" s="2"/>
      <c r="D1453" s="14"/>
      <c r="E1453" s="3"/>
      <c r="F1453" s="3"/>
      <c r="G1453" s="3"/>
      <c r="H1453" s="3"/>
      <c r="I1453" s="3"/>
      <c r="J1453" s="3"/>
      <c r="K1453" s="3"/>
      <c r="L1453" s="13"/>
      <c r="M1453" s="3"/>
      <c r="N1453" s="3"/>
      <c r="O1453" s="3"/>
      <c r="P1453" s="3"/>
      <c r="Q1453" s="3"/>
      <c r="R1453" s="3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</row>
    <row r="1454" spans="1:99" ht="21" customHeight="1" x14ac:dyDescent="0.3">
      <c r="A1454" s="3"/>
      <c r="B1454" s="3"/>
      <c r="C1454" s="2"/>
      <c r="D1454" s="14"/>
      <c r="E1454" s="3"/>
      <c r="F1454" s="3"/>
      <c r="G1454" s="3"/>
      <c r="H1454" s="3"/>
      <c r="I1454" s="3"/>
      <c r="J1454" s="3"/>
      <c r="K1454" s="3"/>
      <c r="L1454" s="13"/>
      <c r="M1454" s="3"/>
      <c r="N1454" s="3"/>
      <c r="O1454" s="3"/>
      <c r="P1454" s="3"/>
      <c r="Q1454" s="3"/>
      <c r="R1454" s="3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</row>
    <row r="1455" spans="1:99" ht="21" customHeight="1" x14ac:dyDescent="0.3">
      <c r="A1455" s="3"/>
      <c r="B1455" s="3"/>
      <c r="C1455" s="2"/>
      <c r="D1455" s="14"/>
      <c r="E1455" s="3"/>
      <c r="F1455" s="3"/>
      <c r="G1455" s="3"/>
      <c r="H1455" s="3"/>
      <c r="I1455" s="3"/>
      <c r="J1455" s="3"/>
      <c r="K1455" s="3"/>
      <c r="L1455" s="13"/>
      <c r="M1455" s="3"/>
      <c r="N1455" s="3"/>
      <c r="O1455" s="3"/>
      <c r="P1455" s="3"/>
      <c r="Q1455" s="3"/>
      <c r="R1455" s="3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</row>
    <row r="1456" spans="1:99" ht="21" customHeight="1" x14ac:dyDescent="0.3">
      <c r="A1456" s="3"/>
      <c r="B1456" s="3"/>
      <c r="C1456" s="2"/>
      <c r="D1456" s="14"/>
      <c r="E1456" s="3"/>
      <c r="F1456" s="3"/>
      <c r="G1456" s="3"/>
      <c r="H1456" s="3"/>
      <c r="I1456" s="3"/>
      <c r="J1456" s="3"/>
      <c r="K1456" s="3"/>
      <c r="L1456" s="13"/>
      <c r="M1456" s="3"/>
      <c r="N1456" s="3"/>
      <c r="O1456" s="3"/>
      <c r="P1456" s="3"/>
      <c r="Q1456" s="3"/>
      <c r="R1456" s="3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</row>
    <row r="1457" spans="1:99" ht="21" customHeight="1" x14ac:dyDescent="0.3">
      <c r="A1457" s="3"/>
      <c r="B1457" s="3"/>
      <c r="C1457" s="2"/>
      <c r="D1457" s="14"/>
      <c r="E1457" s="3"/>
      <c r="F1457" s="3"/>
      <c r="G1457" s="3"/>
      <c r="H1457" s="3"/>
      <c r="I1457" s="3"/>
      <c r="J1457" s="3"/>
      <c r="K1457" s="3"/>
      <c r="L1457" s="13"/>
      <c r="M1457" s="3"/>
      <c r="N1457" s="3"/>
      <c r="O1457" s="3"/>
      <c r="P1457" s="3"/>
      <c r="Q1457" s="3"/>
      <c r="R1457" s="3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</row>
    <row r="1458" spans="1:99" ht="21" customHeight="1" x14ac:dyDescent="0.3">
      <c r="A1458" s="3"/>
      <c r="B1458" s="3"/>
      <c r="C1458" s="2"/>
      <c r="D1458" s="14"/>
      <c r="E1458" s="3"/>
      <c r="F1458" s="3"/>
      <c r="G1458" s="3"/>
      <c r="H1458" s="3"/>
      <c r="I1458" s="3"/>
      <c r="J1458" s="3"/>
      <c r="K1458" s="3"/>
      <c r="L1458" s="13"/>
      <c r="M1458" s="3"/>
      <c r="N1458" s="3"/>
      <c r="O1458" s="3"/>
      <c r="P1458" s="3"/>
      <c r="Q1458" s="3"/>
      <c r="R1458" s="3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</row>
    <row r="1459" spans="1:99" ht="21" customHeight="1" x14ac:dyDescent="0.3">
      <c r="A1459" s="3"/>
      <c r="B1459" s="3"/>
      <c r="C1459" s="2"/>
      <c r="D1459" s="14"/>
      <c r="E1459" s="3"/>
      <c r="F1459" s="3"/>
      <c r="G1459" s="3"/>
      <c r="H1459" s="3"/>
      <c r="I1459" s="3"/>
      <c r="J1459" s="3"/>
      <c r="K1459" s="3"/>
      <c r="L1459" s="13"/>
      <c r="M1459" s="3"/>
      <c r="N1459" s="3"/>
      <c r="O1459" s="3"/>
      <c r="P1459" s="3"/>
      <c r="Q1459" s="3"/>
      <c r="R1459" s="3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</row>
    <row r="1460" spans="1:99" ht="21" customHeight="1" x14ac:dyDescent="0.3">
      <c r="A1460" s="3"/>
      <c r="B1460" s="3"/>
      <c r="C1460" s="2"/>
      <c r="D1460" s="14"/>
      <c r="E1460" s="3"/>
      <c r="F1460" s="3"/>
      <c r="G1460" s="3"/>
      <c r="H1460" s="3"/>
      <c r="I1460" s="3"/>
      <c r="J1460" s="3"/>
      <c r="K1460" s="3"/>
      <c r="L1460" s="13"/>
      <c r="M1460" s="3"/>
      <c r="N1460" s="3"/>
      <c r="O1460" s="3"/>
      <c r="P1460" s="3"/>
      <c r="Q1460" s="3"/>
      <c r="R1460" s="3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</row>
    <row r="1461" spans="1:99" ht="21" customHeight="1" x14ac:dyDescent="0.3">
      <c r="A1461" s="3"/>
      <c r="B1461" s="3"/>
      <c r="C1461" s="2"/>
      <c r="D1461" s="14"/>
      <c r="E1461" s="3"/>
      <c r="F1461" s="3"/>
      <c r="G1461" s="3"/>
      <c r="H1461" s="3"/>
      <c r="I1461" s="3"/>
      <c r="J1461" s="3"/>
      <c r="K1461" s="3"/>
      <c r="L1461" s="13"/>
      <c r="M1461" s="3"/>
      <c r="N1461" s="3"/>
      <c r="O1461" s="3"/>
      <c r="P1461" s="3"/>
      <c r="Q1461" s="3"/>
      <c r="R1461" s="3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</row>
    <row r="1462" spans="1:99" ht="21" customHeight="1" x14ac:dyDescent="0.3">
      <c r="A1462" s="3"/>
      <c r="B1462" s="3"/>
      <c r="C1462" s="2"/>
      <c r="D1462" s="14"/>
      <c r="E1462" s="3"/>
      <c r="F1462" s="3"/>
      <c r="G1462" s="3"/>
      <c r="H1462" s="3"/>
      <c r="I1462" s="3"/>
      <c r="J1462" s="3"/>
      <c r="K1462" s="3"/>
      <c r="L1462" s="13"/>
      <c r="M1462" s="3"/>
      <c r="N1462" s="3"/>
      <c r="O1462" s="3"/>
      <c r="P1462" s="3"/>
      <c r="Q1462" s="3"/>
      <c r="R1462" s="3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</row>
    <row r="1463" spans="1:99" ht="21" customHeight="1" x14ac:dyDescent="0.3">
      <c r="A1463" s="3"/>
      <c r="B1463" s="3"/>
      <c r="C1463" s="2"/>
      <c r="D1463" s="14"/>
      <c r="E1463" s="3"/>
      <c r="F1463" s="3"/>
      <c r="G1463" s="3"/>
      <c r="H1463" s="3"/>
      <c r="I1463" s="3"/>
      <c r="J1463" s="3"/>
      <c r="K1463" s="3"/>
      <c r="L1463" s="13"/>
      <c r="M1463" s="3"/>
      <c r="N1463" s="3"/>
      <c r="O1463" s="3"/>
      <c r="P1463" s="3"/>
      <c r="Q1463" s="3"/>
      <c r="R1463" s="3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</row>
    <row r="1464" spans="1:99" ht="21" customHeight="1" x14ac:dyDescent="0.3">
      <c r="A1464" s="3"/>
      <c r="B1464" s="3"/>
      <c r="C1464" s="2"/>
      <c r="D1464" s="14"/>
      <c r="E1464" s="3"/>
      <c r="F1464" s="3"/>
      <c r="G1464" s="3"/>
      <c r="H1464" s="3"/>
      <c r="I1464" s="3"/>
      <c r="J1464" s="3"/>
      <c r="K1464" s="3"/>
      <c r="L1464" s="13"/>
      <c r="M1464" s="3"/>
      <c r="N1464" s="3"/>
      <c r="O1464" s="3"/>
      <c r="P1464" s="3"/>
      <c r="Q1464" s="3"/>
      <c r="R1464" s="3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</row>
    <row r="1465" spans="1:99" ht="21" customHeight="1" x14ac:dyDescent="0.3">
      <c r="A1465" s="3"/>
      <c r="B1465" s="3"/>
      <c r="C1465" s="2"/>
      <c r="D1465" s="14"/>
      <c r="E1465" s="3"/>
      <c r="F1465" s="3"/>
      <c r="G1465" s="3"/>
      <c r="H1465" s="3"/>
      <c r="I1465" s="3"/>
      <c r="J1465" s="3"/>
      <c r="K1465" s="3"/>
      <c r="L1465" s="13"/>
      <c r="M1465" s="3"/>
      <c r="N1465" s="3"/>
      <c r="O1465" s="3"/>
      <c r="P1465" s="3"/>
      <c r="Q1465" s="3"/>
      <c r="R1465" s="3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</row>
    <row r="1466" spans="1:99" ht="21" customHeight="1" x14ac:dyDescent="0.3">
      <c r="A1466" s="3"/>
      <c r="B1466" s="3"/>
      <c r="C1466" s="2"/>
      <c r="D1466" s="14"/>
      <c r="E1466" s="3"/>
      <c r="F1466" s="3"/>
      <c r="G1466" s="3"/>
      <c r="H1466" s="3"/>
      <c r="I1466" s="3"/>
      <c r="J1466" s="3"/>
      <c r="K1466" s="3"/>
      <c r="L1466" s="13"/>
      <c r="M1466" s="3"/>
      <c r="N1466" s="3"/>
      <c r="O1466" s="3"/>
      <c r="P1466" s="3"/>
      <c r="Q1466" s="3"/>
      <c r="R1466" s="3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</row>
    <row r="1467" spans="1:99" ht="21" customHeight="1" x14ac:dyDescent="0.3">
      <c r="A1467" s="3"/>
      <c r="B1467" s="3"/>
      <c r="C1467" s="2"/>
      <c r="D1467" s="14"/>
      <c r="E1467" s="3"/>
      <c r="F1467" s="3"/>
      <c r="G1467" s="3"/>
      <c r="H1467" s="3"/>
      <c r="I1467" s="3"/>
      <c r="J1467" s="3"/>
      <c r="K1467" s="3"/>
      <c r="L1467" s="13"/>
      <c r="M1467" s="3"/>
      <c r="N1467" s="3"/>
      <c r="O1467" s="3"/>
      <c r="P1467" s="3"/>
      <c r="Q1467" s="3"/>
      <c r="R1467" s="3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</row>
    <row r="1468" spans="1:99" ht="21" customHeight="1" x14ac:dyDescent="0.3">
      <c r="A1468" s="3"/>
      <c r="B1468" s="3"/>
      <c r="C1468" s="2"/>
      <c r="D1468" s="14"/>
      <c r="E1468" s="3"/>
      <c r="F1468" s="3"/>
      <c r="G1468" s="3"/>
      <c r="H1468" s="3"/>
      <c r="I1468" s="3"/>
      <c r="J1468" s="3"/>
      <c r="K1468" s="3"/>
      <c r="L1468" s="13"/>
      <c r="M1468" s="3"/>
      <c r="N1468" s="3"/>
      <c r="O1468" s="3"/>
      <c r="P1468" s="3"/>
      <c r="Q1468" s="3"/>
      <c r="R1468" s="3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</row>
    <row r="1469" spans="1:99" ht="21" customHeight="1" x14ac:dyDescent="0.3">
      <c r="A1469" s="3"/>
      <c r="B1469" s="3"/>
      <c r="C1469" s="2"/>
      <c r="D1469" s="14"/>
      <c r="E1469" s="3"/>
      <c r="F1469" s="3"/>
      <c r="G1469" s="3"/>
      <c r="H1469" s="3"/>
      <c r="I1469" s="3"/>
      <c r="J1469" s="3"/>
      <c r="K1469" s="3"/>
      <c r="L1469" s="13"/>
      <c r="M1469" s="3"/>
      <c r="N1469" s="3"/>
      <c r="O1469" s="3"/>
      <c r="P1469" s="3"/>
      <c r="Q1469" s="3"/>
      <c r="R1469" s="3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</row>
    <row r="1470" spans="1:99" ht="21" customHeight="1" x14ac:dyDescent="0.3">
      <c r="A1470" s="3"/>
      <c r="B1470" s="3"/>
      <c r="C1470" s="2"/>
      <c r="D1470" s="14"/>
      <c r="E1470" s="3"/>
      <c r="F1470" s="3"/>
      <c r="G1470" s="3"/>
      <c r="H1470" s="3"/>
      <c r="I1470" s="3"/>
      <c r="J1470" s="3"/>
      <c r="K1470" s="3"/>
      <c r="L1470" s="13"/>
      <c r="M1470" s="3"/>
      <c r="N1470" s="3"/>
      <c r="O1470" s="3"/>
      <c r="P1470" s="3"/>
      <c r="Q1470" s="3"/>
      <c r="R1470" s="3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</row>
    <row r="1471" spans="1:99" ht="21" customHeight="1" x14ac:dyDescent="0.3">
      <c r="A1471" s="3"/>
      <c r="B1471" s="3"/>
      <c r="C1471" s="2"/>
      <c r="D1471" s="14"/>
      <c r="E1471" s="3"/>
      <c r="F1471" s="3"/>
      <c r="G1471" s="3"/>
      <c r="H1471" s="3"/>
      <c r="I1471" s="3"/>
      <c r="J1471" s="3"/>
      <c r="K1471" s="3"/>
      <c r="L1471" s="13"/>
      <c r="M1471" s="3"/>
      <c r="N1471" s="3"/>
      <c r="O1471" s="3"/>
      <c r="P1471" s="3"/>
      <c r="Q1471" s="3"/>
      <c r="R1471" s="3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</row>
    <row r="1472" spans="1:99" ht="21" customHeight="1" x14ac:dyDescent="0.3">
      <c r="A1472" s="3"/>
      <c r="B1472" s="3"/>
      <c r="C1472" s="2"/>
      <c r="D1472" s="14"/>
      <c r="E1472" s="3"/>
      <c r="F1472" s="3"/>
      <c r="G1472" s="3"/>
      <c r="H1472" s="3"/>
      <c r="I1472" s="3"/>
      <c r="J1472" s="3"/>
      <c r="K1472" s="3"/>
      <c r="L1472" s="13"/>
      <c r="M1472" s="3"/>
      <c r="N1472" s="3"/>
      <c r="O1472" s="3"/>
      <c r="P1472" s="3"/>
      <c r="Q1472" s="3"/>
      <c r="R1472" s="3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</row>
    <row r="1473" spans="1:99" ht="21" customHeight="1" x14ac:dyDescent="0.3">
      <c r="A1473" s="3"/>
      <c r="B1473" s="3"/>
      <c r="C1473" s="2"/>
      <c r="D1473" s="14"/>
      <c r="E1473" s="3"/>
      <c r="F1473" s="3"/>
      <c r="G1473" s="3"/>
      <c r="H1473" s="3"/>
      <c r="I1473" s="3"/>
      <c r="J1473" s="3"/>
      <c r="K1473" s="3"/>
      <c r="L1473" s="13"/>
      <c r="M1473" s="3"/>
      <c r="N1473" s="3"/>
      <c r="O1473" s="3"/>
      <c r="P1473" s="3"/>
      <c r="Q1473" s="3"/>
      <c r="R1473" s="3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</row>
    <row r="1474" spans="1:99" ht="21" customHeight="1" x14ac:dyDescent="0.3">
      <c r="A1474" s="3"/>
      <c r="B1474" s="3"/>
      <c r="C1474" s="2"/>
      <c r="D1474" s="14"/>
      <c r="E1474" s="3"/>
      <c r="F1474" s="3"/>
      <c r="G1474" s="3"/>
      <c r="H1474" s="3"/>
      <c r="I1474" s="3"/>
      <c r="J1474" s="3"/>
      <c r="K1474" s="3"/>
      <c r="L1474" s="13"/>
      <c r="M1474" s="3"/>
      <c r="N1474" s="3"/>
      <c r="O1474" s="3"/>
      <c r="P1474" s="3"/>
      <c r="Q1474" s="3"/>
      <c r="R1474" s="3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</row>
    <row r="1475" spans="1:99" ht="21" customHeight="1" x14ac:dyDescent="0.3">
      <c r="A1475" s="3"/>
      <c r="B1475" s="3"/>
      <c r="C1475" s="2"/>
      <c r="D1475" s="14"/>
      <c r="E1475" s="3"/>
      <c r="F1475" s="3"/>
      <c r="G1475" s="3"/>
      <c r="H1475" s="3"/>
      <c r="I1475" s="3"/>
      <c r="J1475" s="3"/>
      <c r="K1475" s="3"/>
      <c r="L1475" s="13"/>
      <c r="M1475" s="3"/>
      <c r="N1475" s="3"/>
      <c r="O1475" s="3"/>
      <c r="P1475" s="3"/>
      <c r="Q1475" s="3"/>
      <c r="R1475" s="3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</row>
    <row r="1476" spans="1:99" ht="21" customHeight="1" x14ac:dyDescent="0.3">
      <c r="A1476" s="3"/>
      <c r="B1476" s="3"/>
      <c r="C1476" s="2"/>
      <c r="D1476" s="14"/>
      <c r="E1476" s="3"/>
      <c r="F1476" s="3"/>
      <c r="G1476" s="3"/>
      <c r="H1476" s="3"/>
      <c r="I1476" s="3"/>
      <c r="J1476" s="3"/>
      <c r="K1476" s="3"/>
      <c r="L1476" s="13"/>
      <c r="M1476" s="3"/>
      <c r="N1476" s="3"/>
      <c r="O1476" s="3"/>
      <c r="P1476" s="3"/>
      <c r="Q1476" s="3"/>
      <c r="R1476" s="3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</row>
    <row r="1477" spans="1:99" ht="21" customHeight="1" x14ac:dyDescent="0.3">
      <c r="A1477" s="3"/>
      <c r="B1477" s="3"/>
      <c r="C1477" s="2"/>
      <c r="D1477" s="14"/>
      <c r="E1477" s="3"/>
      <c r="F1477" s="3"/>
      <c r="G1477" s="3"/>
      <c r="H1477" s="3"/>
      <c r="I1477" s="3"/>
      <c r="J1477" s="3"/>
      <c r="K1477" s="3"/>
      <c r="L1477" s="13"/>
      <c r="M1477" s="3"/>
      <c r="N1477" s="3"/>
      <c r="O1477" s="3"/>
      <c r="P1477" s="3"/>
      <c r="Q1477" s="3"/>
      <c r="R1477" s="3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</row>
    <row r="1478" spans="1:99" ht="21" customHeight="1" x14ac:dyDescent="0.3">
      <c r="A1478" s="3"/>
      <c r="B1478" s="3"/>
      <c r="C1478" s="2"/>
      <c r="D1478" s="14"/>
      <c r="E1478" s="3"/>
      <c r="F1478" s="3"/>
      <c r="G1478" s="3"/>
      <c r="H1478" s="3"/>
      <c r="I1478" s="3"/>
      <c r="J1478" s="3"/>
      <c r="K1478" s="3"/>
      <c r="L1478" s="13"/>
      <c r="M1478" s="3"/>
      <c r="N1478" s="3"/>
      <c r="O1478" s="3"/>
      <c r="P1478" s="3"/>
      <c r="Q1478" s="3"/>
      <c r="R1478" s="3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</row>
    <row r="1479" spans="1:99" ht="21" customHeight="1" x14ac:dyDescent="0.3">
      <c r="A1479" s="3"/>
      <c r="B1479" s="3"/>
      <c r="C1479" s="2"/>
      <c r="D1479" s="14"/>
      <c r="E1479" s="3"/>
      <c r="F1479" s="3"/>
      <c r="G1479" s="3"/>
      <c r="H1479" s="3"/>
      <c r="I1479" s="3"/>
      <c r="J1479" s="3"/>
      <c r="K1479" s="3"/>
      <c r="L1479" s="13"/>
      <c r="M1479" s="3"/>
      <c r="N1479" s="3"/>
      <c r="O1479" s="3"/>
      <c r="P1479" s="3"/>
      <c r="Q1479" s="3"/>
      <c r="R1479" s="3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</row>
    <row r="1480" spans="1:99" ht="21" customHeight="1" x14ac:dyDescent="0.3">
      <c r="A1480" s="3"/>
      <c r="B1480" s="3"/>
      <c r="C1480" s="2"/>
      <c r="D1480" s="14"/>
      <c r="E1480" s="3"/>
      <c r="F1480" s="3"/>
      <c r="G1480" s="3"/>
      <c r="H1480" s="3"/>
      <c r="I1480" s="3"/>
      <c r="J1480" s="3"/>
      <c r="K1480" s="3"/>
      <c r="L1480" s="13"/>
      <c r="M1480" s="3"/>
      <c r="N1480" s="3"/>
      <c r="O1480" s="3"/>
      <c r="P1480" s="3"/>
      <c r="Q1480" s="3"/>
      <c r="R1480" s="3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</row>
    <row r="1481" spans="1:99" ht="21" customHeight="1" x14ac:dyDescent="0.3">
      <c r="A1481" s="3"/>
      <c r="B1481" s="3"/>
      <c r="C1481" s="2"/>
      <c r="D1481" s="14"/>
      <c r="E1481" s="3"/>
      <c r="F1481" s="3"/>
      <c r="G1481" s="3"/>
      <c r="H1481" s="3"/>
      <c r="I1481" s="3"/>
      <c r="J1481" s="3"/>
      <c r="K1481" s="3"/>
      <c r="L1481" s="13"/>
      <c r="M1481" s="3"/>
      <c r="N1481" s="3"/>
      <c r="O1481" s="3"/>
      <c r="P1481" s="3"/>
      <c r="Q1481" s="3"/>
      <c r="R1481" s="3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</row>
    <row r="1482" spans="1:99" ht="21" customHeight="1" x14ac:dyDescent="0.3">
      <c r="A1482" s="3"/>
      <c r="B1482" s="3"/>
      <c r="C1482" s="2"/>
      <c r="D1482" s="14"/>
      <c r="E1482" s="3"/>
      <c r="F1482" s="3"/>
      <c r="G1482" s="3"/>
      <c r="H1482" s="3"/>
      <c r="I1482" s="3"/>
      <c r="J1482" s="3"/>
      <c r="K1482" s="3"/>
      <c r="L1482" s="13"/>
      <c r="M1482" s="3"/>
      <c r="N1482" s="3"/>
      <c r="O1482" s="3"/>
      <c r="P1482" s="3"/>
      <c r="Q1482" s="3"/>
      <c r="R1482" s="3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</row>
    <row r="1483" spans="1:99" ht="21" customHeight="1" x14ac:dyDescent="0.3">
      <c r="A1483" s="3"/>
      <c r="B1483" s="3"/>
      <c r="C1483" s="2"/>
      <c r="D1483" s="14"/>
      <c r="E1483" s="3"/>
      <c r="F1483" s="3"/>
      <c r="G1483" s="3"/>
      <c r="H1483" s="3"/>
      <c r="I1483" s="3"/>
      <c r="J1483" s="3"/>
      <c r="K1483" s="3"/>
      <c r="L1483" s="13"/>
      <c r="M1483" s="3"/>
      <c r="N1483" s="3"/>
      <c r="O1483" s="3"/>
      <c r="P1483" s="3"/>
      <c r="Q1483" s="3"/>
      <c r="R1483" s="3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</row>
    <row r="1484" spans="1:99" ht="21" customHeight="1" x14ac:dyDescent="0.3">
      <c r="A1484" s="3"/>
      <c r="B1484" s="3"/>
      <c r="C1484" s="2"/>
      <c r="D1484" s="14"/>
      <c r="E1484" s="3"/>
      <c r="F1484" s="3"/>
      <c r="G1484" s="3"/>
      <c r="H1484" s="3"/>
      <c r="I1484" s="3"/>
      <c r="J1484" s="3"/>
      <c r="K1484" s="3"/>
      <c r="L1484" s="13"/>
      <c r="M1484" s="3"/>
      <c r="N1484" s="3"/>
      <c r="O1484" s="3"/>
      <c r="P1484" s="3"/>
      <c r="Q1484" s="3"/>
      <c r="R1484" s="3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</row>
    <row r="1485" spans="1:99" ht="21" customHeight="1" x14ac:dyDescent="0.3">
      <c r="A1485" s="3"/>
      <c r="B1485" s="3"/>
      <c r="C1485" s="2"/>
      <c r="D1485" s="14"/>
      <c r="E1485" s="3"/>
      <c r="F1485" s="3"/>
      <c r="G1485" s="3"/>
      <c r="H1485" s="3"/>
      <c r="I1485" s="3"/>
      <c r="J1485" s="3"/>
      <c r="K1485" s="3"/>
      <c r="L1485" s="13"/>
      <c r="M1485" s="3"/>
      <c r="N1485" s="3"/>
      <c r="O1485" s="3"/>
      <c r="P1485" s="3"/>
      <c r="Q1485" s="3"/>
      <c r="R1485" s="3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</row>
    <row r="1486" spans="1:99" ht="21" customHeight="1" x14ac:dyDescent="0.3">
      <c r="A1486" s="3"/>
      <c r="B1486" s="3"/>
      <c r="C1486" s="2"/>
      <c r="D1486" s="14"/>
      <c r="E1486" s="3"/>
      <c r="F1486" s="3"/>
      <c r="G1486" s="3"/>
      <c r="H1486" s="3"/>
      <c r="I1486" s="3"/>
      <c r="J1486" s="3"/>
      <c r="K1486" s="3"/>
      <c r="L1486" s="13"/>
      <c r="M1486" s="3"/>
      <c r="N1486" s="3"/>
      <c r="O1486" s="3"/>
      <c r="P1486" s="3"/>
      <c r="Q1486" s="3"/>
      <c r="R1486" s="3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</row>
    <row r="1487" spans="1:99" ht="21" customHeight="1" x14ac:dyDescent="0.3">
      <c r="A1487" s="3"/>
      <c r="B1487" s="3"/>
      <c r="C1487" s="2"/>
      <c r="D1487" s="14"/>
      <c r="E1487" s="3"/>
      <c r="F1487" s="3"/>
      <c r="G1487" s="3"/>
      <c r="H1487" s="3"/>
      <c r="I1487" s="3"/>
      <c r="J1487" s="3"/>
      <c r="K1487" s="3"/>
      <c r="L1487" s="13"/>
      <c r="M1487" s="3"/>
      <c r="N1487" s="3"/>
      <c r="O1487" s="3"/>
      <c r="P1487" s="3"/>
      <c r="Q1487" s="3"/>
      <c r="R1487" s="3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</row>
    <row r="1488" spans="1:99" ht="21" customHeight="1" x14ac:dyDescent="0.3">
      <c r="A1488" s="3"/>
      <c r="B1488" s="3"/>
      <c r="C1488" s="2"/>
      <c r="D1488" s="14"/>
      <c r="E1488" s="3"/>
      <c r="F1488" s="3"/>
      <c r="G1488" s="3"/>
      <c r="H1488" s="3"/>
      <c r="I1488" s="3"/>
      <c r="J1488" s="3"/>
      <c r="K1488" s="3"/>
      <c r="L1488" s="13"/>
      <c r="M1488" s="3"/>
      <c r="N1488" s="3"/>
      <c r="O1488" s="3"/>
      <c r="P1488" s="3"/>
      <c r="Q1488" s="3"/>
      <c r="R1488" s="3"/>
      <c r="S1488" s="2"/>
      <c r="T1488" s="2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</row>
    <row r="1489" spans="1:99" ht="21" customHeight="1" x14ac:dyDescent="0.3">
      <c r="A1489" s="3"/>
      <c r="B1489" s="3"/>
      <c r="C1489" s="2"/>
      <c r="D1489" s="14"/>
      <c r="E1489" s="3"/>
      <c r="F1489" s="3"/>
      <c r="G1489" s="3"/>
      <c r="H1489" s="3"/>
      <c r="I1489" s="3"/>
      <c r="J1489" s="3"/>
      <c r="K1489" s="3"/>
      <c r="L1489" s="13"/>
      <c r="M1489" s="3"/>
      <c r="N1489" s="3"/>
      <c r="O1489" s="3"/>
      <c r="P1489" s="3"/>
      <c r="Q1489" s="3"/>
      <c r="R1489" s="3"/>
      <c r="S1489" s="2"/>
      <c r="T1489" s="2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</row>
    <row r="1490" spans="1:99" ht="21" customHeight="1" x14ac:dyDescent="0.3">
      <c r="A1490" s="3"/>
      <c r="B1490" s="3"/>
      <c r="C1490" s="2"/>
      <c r="D1490" s="14"/>
      <c r="E1490" s="3"/>
      <c r="F1490" s="3"/>
      <c r="G1490" s="3"/>
      <c r="H1490" s="3"/>
      <c r="I1490" s="3"/>
      <c r="J1490" s="3"/>
      <c r="K1490" s="3"/>
      <c r="L1490" s="13"/>
      <c r="M1490" s="3"/>
      <c r="N1490" s="3"/>
      <c r="O1490" s="3"/>
      <c r="P1490" s="3"/>
      <c r="Q1490" s="3"/>
      <c r="R1490" s="3"/>
      <c r="S1490" s="2"/>
      <c r="T1490" s="2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</row>
    <row r="1491" spans="1:99" ht="21" customHeight="1" x14ac:dyDescent="0.3">
      <c r="A1491" s="3"/>
      <c r="B1491" s="3"/>
      <c r="C1491" s="2"/>
      <c r="D1491" s="14"/>
      <c r="E1491" s="3"/>
      <c r="F1491" s="3"/>
      <c r="G1491" s="3"/>
      <c r="H1491" s="3"/>
      <c r="I1491" s="3"/>
      <c r="J1491" s="3"/>
      <c r="K1491" s="3"/>
      <c r="L1491" s="13"/>
      <c r="M1491" s="3"/>
      <c r="N1491" s="3"/>
      <c r="O1491" s="3"/>
      <c r="P1491" s="3"/>
      <c r="Q1491" s="3"/>
      <c r="R1491" s="3"/>
      <c r="S1491" s="2"/>
      <c r="T1491" s="2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</row>
    <row r="1492" spans="1:99" ht="21" customHeight="1" x14ac:dyDescent="0.3">
      <c r="A1492" s="3"/>
      <c r="B1492" s="3"/>
      <c r="C1492" s="2"/>
      <c r="D1492" s="14"/>
      <c r="E1492" s="3"/>
      <c r="F1492" s="3"/>
      <c r="G1492" s="3"/>
      <c r="H1492" s="3"/>
      <c r="I1492" s="3"/>
      <c r="J1492" s="3"/>
      <c r="K1492" s="3"/>
      <c r="L1492" s="13"/>
      <c r="M1492" s="3"/>
      <c r="N1492" s="3"/>
      <c r="O1492" s="3"/>
      <c r="P1492" s="3"/>
      <c r="Q1492" s="3"/>
      <c r="R1492" s="3"/>
      <c r="S1492" s="2"/>
      <c r="T1492" s="2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</row>
    <row r="1493" spans="1:99" ht="21" customHeight="1" x14ac:dyDescent="0.3">
      <c r="A1493" s="3"/>
      <c r="B1493" s="3"/>
      <c r="C1493" s="2"/>
      <c r="D1493" s="14"/>
      <c r="E1493" s="3"/>
      <c r="F1493" s="3"/>
      <c r="G1493" s="3"/>
      <c r="H1493" s="3"/>
      <c r="I1493" s="3"/>
      <c r="J1493" s="3"/>
      <c r="K1493" s="3"/>
      <c r="L1493" s="13"/>
      <c r="M1493" s="3"/>
      <c r="N1493" s="3"/>
      <c r="O1493" s="3"/>
      <c r="P1493" s="3"/>
      <c r="Q1493" s="3"/>
      <c r="R1493" s="3"/>
      <c r="S1493" s="2"/>
      <c r="T1493" s="2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</row>
    <row r="1494" spans="1:99" ht="21" customHeight="1" x14ac:dyDescent="0.3">
      <c r="A1494" s="3"/>
      <c r="B1494" s="3"/>
      <c r="C1494" s="2"/>
      <c r="D1494" s="14"/>
      <c r="E1494" s="3"/>
      <c r="F1494" s="3"/>
      <c r="G1494" s="3"/>
      <c r="H1494" s="3"/>
      <c r="I1494" s="3"/>
      <c r="J1494" s="3"/>
      <c r="K1494" s="3"/>
      <c r="L1494" s="13"/>
      <c r="M1494" s="3"/>
      <c r="N1494" s="3"/>
      <c r="O1494" s="3"/>
      <c r="P1494" s="3"/>
      <c r="Q1494" s="3"/>
      <c r="R1494" s="3"/>
      <c r="S1494" s="2"/>
      <c r="T1494" s="2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</row>
    <row r="1495" spans="1:99" ht="21" customHeight="1" x14ac:dyDescent="0.3">
      <c r="A1495" s="3"/>
      <c r="B1495" s="3"/>
      <c r="C1495" s="2"/>
      <c r="D1495" s="14"/>
      <c r="E1495" s="3"/>
      <c r="F1495" s="3"/>
      <c r="G1495" s="3"/>
      <c r="H1495" s="3"/>
      <c r="I1495" s="3"/>
      <c r="J1495" s="3"/>
      <c r="K1495" s="3"/>
      <c r="L1495" s="13"/>
      <c r="M1495" s="3"/>
      <c r="N1495" s="3"/>
      <c r="O1495" s="3"/>
      <c r="P1495" s="3"/>
      <c r="Q1495" s="3"/>
      <c r="R1495" s="3"/>
      <c r="S1495" s="2"/>
      <c r="T1495" s="2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</row>
    <row r="1496" spans="1:99" ht="21" customHeight="1" x14ac:dyDescent="0.3">
      <c r="A1496" s="3"/>
      <c r="B1496" s="3"/>
      <c r="C1496" s="2"/>
      <c r="D1496" s="14"/>
      <c r="E1496" s="3"/>
      <c r="F1496" s="3"/>
      <c r="G1496" s="3"/>
      <c r="H1496" s="3"/>
      <c r="I1496" s="3"/>
      <c r="J1496" s="3"/>
      <c r="K1496" s="3"/>
      <c r="L1496" s="13"/>
      <c r="M1496" s="3"/>
      <c r="N1496" s="3"/>
      <c r="O1496" s="3"/>
      <c r="P1496" s="3"/>
      <c r="Q1496" s="3"/>
      <c r="R1496" s="3"/>
      <c r="S1496" s="2"/>
      <c r="T1496" s="2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</row>
    <row r="1497" spans="1:99" ht="21" customHeight="1" x14ac:dyDescent="0.3">
      <c r="A1497" s="3"/>
      <c r="B1497" s="3"/>
      <c r="C1497" s="2"/>
      <c r="D1497" s="14"/>
      <c r="E1497" s="3"/>
      <c r="F1497" s="3"/>
      <c r="G1497" s="3"/>
      <c r="H1497" s="3"/>
      <c r="I1497" s="3"/>
      <c r="J1497" s="3"/>
      <c r="K1497" s="3"/>
      <c r="L1497" s="13"/>
      <c r="M1497" s="3"/>
      <c r="N1497" s="3"/>
      <c r="O1497" s="3"/>
      <c r="P1497" s="3"/>
      <c r="Q1497" s="3"/>
      <c r="R1497" s="3"/>
      <c r="S1497" s="2"/>
      <c r="T1497" s="2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</row>
    <row r="1498" spans="1:99" ht="21" customHeight="1" x14ac:dyDescent="0.3">
      <c r="A1498" s="3"/>
      <c r="B1498" s="3"/>
      <c r="C1498" s="2"/>
      <c r="D1498" s="14"/>
      <c r="E1498" s="3"/>
      <c r="F1498" s="3"/>
      <c r="G1498" s="3"/>
      <c r="H1498" s="3"/>
      <c r="I1498" s="3"/>
      <c r="J1498" s="3"/>
      <c r="K1498" s="3"/>
      <c r="L1498" s="13"/>
      <c r="M1498" s="3"/>
      <c r="N1498" s="3"/>
      <c r="O1498" s="3"/>
      <c r="P1498" s="3"/>
      <c r="Q1498" s="3"/>
      <c r="R1498" s="3"/>
      <c r="S1498" s="2"/>
      <c r="T1498" s="2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</row>
    <row r="1499" spans="1:99" ht="21" customHeight="1" x14ac:dyDescent="0.3">
      <c r="A1499" s="3"/>
      <c r="B1499" s="3"/>
      <c r="C1499" s="2"/>
      <c r="D1499" s="14"/>
      <c r="E1499" s="3"/>
      <c r="F1499" s="3"/>
      <c r="G1499" s="3"/>
      <c r="H1499" s="3"/>
      <c r="I1499" s="3"/>
      <c r="J1499" s="3"/>
      <c r="K1499" s="3"/>
      <c r="L1499" s="13"/>
      <c r="M1499" s="3"/>
      <c r="N1499" s="3"/>
      <c r="O1499" s="3"/>
      <c r="P1499" s="3"/>
      <c r="Q1499" s="3"/>
      <c r="R1499" s="3"/>
      <c r="S1499" s="2"/>
      <c r="T1499" s="2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</row>
    <row r="1500" spans="1:99" ht="21" customHeight="1" x14ac:dyDescent="0.3">
      <c r="A1500" s="3"/>
      <c r="B1500" s="3"/>
      <c r="C1500" s="2"/>
      <c r="D1500" s="14"/>
      <c r="E1500" s="3"/>
      <c r="F1500" s="3"/>
      <c r="G1500" s="3"/>
      <c r="H1500" s="3"/>
      <c r="I1500" s="3"/>
      <c r="J1500" s="3"/>
      <c r="K1500" s="3"/>
      <c r="L1500" s="13"/>
      <c r="M1500" s="3"/>
      <c r="N1500" s="3"/>
      <c r="O1500" s="3"/>
      <c r="P1500" s="3"/>
      <c r="Q1500" s="3"/>
      <c r="R1500" s="3"/>
      <c r="S1500" s="2"/>
      <c r="T1500" s="2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</row>
    <row r="1501" spans="1:99" ht="21" customHeight="1" x14ac:dyDescent="0.3">
      <c r="A1501" s="3"/>
      <c r="B1501" s="3"/>
      <c r="C1501" s="2"/>
      <c r="D1501" s="14"/>
      <c r="E1501" s="3"/>
      <c r="F1501" s="3"/>
      <c r="G1501" s="3"/>
      <c r="H1501" s="3"/>
      <c r="I1501" s="3"/>
      <c r="J1501" s="3"/>
      <c r="K1501" s="3"/>
      <c r="L1501" s="13"/>
      <c r="M1501" s="3"/>
      <c r="N1501" s="3"/>
      <c r="O1501" s="3"/>
      <c r="P1501" s="3"/>
      <c r="Q1501" s="3"/>
      <c r="R1501" s="3"/>
      <c r="S1501" s="2"/>
      <c r="T1501" s="2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</row>
    <row r="1502" spans="1:99" ht="21" customHeight="1" x14ac:dyDescent="0.3">
      <c r="A1502" s="3"/>
      <c r="B1502" s="3"/>
      <c r="C1502" s="2"/>
      <c r="D1502" s="14"/>
      <c r="E1502" s="3"/>
      <c r="F1502" s="3"/>
      <c r="G1502" s="3"/>
      <c r="H1502" s="3"/>
      <c r="I1502" s="3"/>
      <c r="J1502" s="3"/>
      <c r="K1502" s="3"/>
      <c r="L1502" s="13"/>
      <c r="M1502" s="3"/>
      <c r="N1502" s="3"/>
      <c r="O1502" s="3"/>
      <c r="P1502" s="3"/>
      <c r="Q1502" s="3"/>
      <c r="R1502" s="3"/>
      <c r="S1502" s="2"/>
      <c r="T1502" s="2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</row>
    <row r="1503" spans="1:99" ht="21" customHeight="1" x14ac:dyDescent="0.3">
      <c r="A1503" s="3"/>
      <c r="B1503" s="3"/>
      <c r="C1503" s="2"/>
      <c r="D1503" s="14"/>
      <c r="E1503" s="3"/>
      <c r="F1503" s="3"/>
      <c r="G1503" s="3"/>
      <c r="H1503" s="3"/>
      <c r="I1503" s="3"/>
      <c r="J1503" s="3"/>
      <c r="K1503" s="3"/>
      <c r="L1503" s="13"/>
      <c r="M1503" s="3"/>
      <c r="N1503" s="3"/>
      <c r="O1503" s="3"/>
      <c r="P1503" s="3"/>
      <c r="Q1503" s="3"/>
      <c r="R1503" s="3"/>
      <c r="S1503" s="2"/>
      <c r="T1503" s="2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</row>
    <row r="1504" spans="1:99" ht="21" customHeight="1" x14ac:dyDescent="0.3">
      <c r="A1504" s="3"/>
      <c r="B1504" s="3"/>
      <c r="C1504" s="2"/>
      <c r="D1504" s="14"/>
      <c r="E1504" s="3"/>
      <c r="F1504" s="3"/>
      <c r="G1504" s="3"/>
      <c r="H1504" s="3"/>
      <c r="I1504" s="3"/>
      <c r="J1504" s="3"/>
      <c r="K1504" s="3"/>
      <c r="L1504" s="13"/>
      <c r="M1504" s="3"/>
      <c r="N1504" s="3"/>
      <c r="O1504" s="3"/>
      <c r="P1504" s="3"/>
      <c r="Q1504" s="3"/>
      <c r="R1504" s="3"/>
      <c r="S1504" s="2"/>
      <c r="T1504" s="2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</row>
    <row r="1505" spans="1:99" ht="21" customHeight="1" x14ac:dyDescent="0.3">
      <c r="A1505" s="3"/>
      <c r="B1505" s="3"/>
      <c r="C1505" s="2"/>
      <c r="D1505" s="14"/>
      <c r="E1505" s="3"/>
      <c r="F1505" s="3"/>
      <c r="G1505" s="3"/>
      <c r="H1505" s="3"/>
      <c r="I1505" s="3"/>
      <c r="J1505" s="3"/>
      <c r="K1505" s="3"/>
      <c r="L1505" s="13"/>
      <c r="M1505" s="3"/>
      <c r="N1505" s="3"/>
      <c r="O1505" s="3"/>
      <c r="P1505" s="3"/>
      <c r="Q1505" s="3"/>
      <c r="R1505" s="3"/>
      <c r="S1505" s="2"/>
      <c r="T1505" s="2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</row>
    <row r="1506" spans="1:99" ht="21" customHeight="1" x14ac:dyDescent="0.3">
      <c r="A1506" s="3"/>
      <c r="B1506" s="3"/>
      <c r="C1506" s="2"/>
      <c r="D1506" s="14"/>
      <c r="E1506" s="3"/>
      <c r="F1506" s="3"/>
      <c r="G1506" s="3"/>
      <c r="H1506" s="3"/>
      <c r="I1506" s="3"/>
      <c r="J1506" s="3"/>
      <c r="K1506" s="3"/>
      <c r="L1506" s="13"/>
      <c r="M1506" s="3"/>
      <c r="N1506" s="3"/>
      <c r="O1506" s="3"/>
      <c r="P1506" s="3"/>
      <c r="Q1506" s="3"/>
      <c r="R1506" s="3"/>
      <c r="S1506" s="2"/>
      <c r="T1506" s="2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</row>
    <row r="1507" spans="1:99" ht="21" customHeight="1" x14ac:dyDescent="0.3">
      <c r="A1507" s="3"/>
      <c r="B1507" s="3"/>
      <c r="C1507" s="2"/>
      <c r="D1507" s="14"/>
      <c r="E1507" s="3"/>
      <c r="F1507" s="3"/>
      <c r="G1507" s="3"/>
      <c r="H1507" s="3"/>
      <c r="I1507" s="3"/>
      <c r="J1507" s="3"/>
      <c r="K1507" s="3"/>
      <c r="L1507" s="13"/>
      <c r="M1507" s="3"/>
      <c r="N1507" s="3"/>
      <c r="O1507" s="3"/>
      <c r="P1507" s="3"/>
      <c r="Q1507" s="3"/>
      <c r="R1507" s="3"/>
      <c r="S1507" s="2"/>
      <c r="T1507" s="2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</row>
    <row r="1508" spans="1:99" ht="21" customHeight="1" x14ac:dyDescent="0.3">
      <c r="A1508" s="3"/>
      <c r="B1508" s="3"/>
      <c r="C1508" s="2"/>
      <c r="D1508" s="14"/>
      <c r="E1508" s="3"/>
      <c r="F1508" s="3"/>
      <c r="G1508" s="3"/>
      <c r="H1508" s="3"/>
      <c r="I1508" s="3"/>
      <c r="J1508" s="3"/>
      <c r="K1508" s="3"/>
      <c r="L1508" s="13"/>
      <c r="M1508" s="3"/>
      <c r="N1508" s="3"/>
      <c r="O1508" s="3"/>
      <c r="P1508" s="3"/>
      <c r="Q1508" s="3"/>
      <c r="R1508" s="3"/>
      <c r="S1508" s="2"/>
      <c r="T1508" s="2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</row>
    <row r="1509" spans="1:99" ht="21" customHeight="1" x14ac:dyDescent="0.3">
      <c r="A1509" s="3"/>
      <c r="B1509" s="3"/>
      <c r="C1509" s="2"/>
      <c r="D1509" s="14"/>
      <c r="E1509" s="3"/>
      <c r="F1509" s="3"/>
      <c r="G1509" s="3"/>
      <c r="H1509" s="3"/>
      <c r="I1509" s="3"/>
      <c r="J1509" s="3"/>
      <c r="K1509" s="3"/>
      <c r="L1509" s="13"/>
      <c r="M1509" s="3"/>
      <c r="N1509" s="3"/>
      <c r="O1509" s="3"/>
      <c r="P1509" s="3"/>
      <c r="Q1509" s="3"/>
      <c r="R1509" s="3"/>
      <c r="S1509" s="2"/>
      <c r="T1509" s="2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S1509" s="3"/>
      <c r="BT1509" s="3"/>
      <c r="BU1509" s="3"/>
      <c r="BV1509" s="3"/>
      <c r="BW1509" s="3"/>
      <c r="BX1509" s="3"/>
      <c r="BY1509" s="3"/>
      <c r="BZ1509" s="3"/>
      <c r="CA1509" s="3"/>
      <c r="CB1509" s="3"/>
      <c r="CC1509" s="3"/>
      <c r="CD1509" s="3"/>
      <c r="CE1509" s="3"/>
      <c r="CF1509" s="3"/>
      <c r="CG1509" s="3"/>
      <c r="CH1509" s="3"/>
      <c r="CI1509" s="3"/>
      <c r="CJ1509" s="3"/>
      <c r="CK1509" s="3"/>
      <c r="CL1509" s="3"/>
      <c r="CM1509" s="3"/>
      <c r="CN1509" s="3"/>
      <c r="CO1509" s="3"/>
      <c r="CP1509" s="3"/>
      <c r="CQ1509" s="3"/>
      <c r="CR1509" s="3"/>
      <c r="CS1509" s="3"/>
      <c r="CT1509" s="3"/>
      <c r="CU1509" s="3"/>
    </row>
    <row r="1510" spans="1:99" ht="21" customHeight="1" x14ac:dyDescent="0.3">
      <c r="A1510" s="3"/>
      <c r="B1510" s="3"/>
      <c r="C1510" s="2"/>
      <c r="D1510" s="14"/>
      <c r="E1510" s="3"/>
      <c r="F1510" s="3"/>
      <c r="G1510" s="3"/>
      <c r="H1510" s="3"/>
      <c r="I1510" s="3"/>
      <c r="J1510" s="3"/>
      <c r="K1510" s="3"/>
      <c r="L1510" s="13"/>
      <c r="M1510" s="3"/>
      <c r="N1510" s="3"/>
      <c r="O1510" s="3"/>
      <c r="P1510" s="3"/>
      <c r="Q1510" s="3"/>
      <c r="R1510" s="3"/>
      <c r="S1510" s="2"/>
      <c r="T1510" s="2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S1510" s="3"/>
      <c r="BT1510" s="3"/>
      <c r="BU1510" s="3"/>
      <c r="BV1510" s="3"/>
      <c r="BW1510" s="3"/>
      <c r="BX1510" s="3"/>
      <c r="BY1510" s="3"/>
      <c r="BZ1510" s="3"/>
      <c r="CA1510" s="3"/>
      <c r="CB1510" s="3"/>
      <c r="CC1510" s="3"/>
      <c r="CD1510" s="3"/>
      <c r="CE1510" s="3"/>
      <c r="CF1510" s="3"/>
      <c r="CG1510" s="3"/>
      <c r="CH1510" s="3"/>
      <c r="CI1510" s="3"/>
      <c r="CJ1510" s="3"/>
      <c r="CK1510" s="3"/>
      <c r="CL1510" s="3"/>
      <c r="CM1510" s="3"/>
      <c r="CN1510" s="3"/>
      <c r="CO1510" s="3"/>
      <c r="CP1510" s="3"/>
      <c r="CQ1510" s="3"/>
      <c r="CR1510" s="3"/>
      <c r="CS1510" s="3"/>
      <c r="CT1510" s="3"/>
      <c r="CU1510" s="3"/>
    </row>
    <row r="1511" spans="1:99" ht="21" customHeight="1" x14ac:dyDescent="0.3">
      <c r="A1511" s="3"/>
      <c r="B1511" s="3"/>
      <c r="C1511" s="2"/>
      <c r="D1511" s="14"/>
      <c r="E1511" s="3"/>
      <c r="F1511" s="3"/>
      <c r="G1511" s="3"/>
      <c r="H1511" s="3"/>
      <c r="I1511" s="3"/>
      <c r="J1511" s="3"/>
      <c r="K1511" s="3"/>
      <c r="L1511" s="13"/>
      <c r="M1511" s="3"/>
      <c r="N1511" s="3"/>
      <c r="O1511" s="3"/>
      <c r="P1511" s="3"/>
      <c r="Q1511" s="3"/>
      <c r="R1511" s="3"/>
      <c r="S1511" s="2"/>
      <c r="T1511" s="2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S1511" s="3"/>
      <c r="BT1511" s="3"/>
      <c r="BU1511" s="3"/>
      <c r="BV1511" s="3"/>
      <c r="BW1511" s="3"/>
      <c r="BX1511" s="3"/>
      <c r="BY1511" s="3"/>
      <c r="BZ1511" s="3"/>
      <c r="CA1511" s="3"/>
      <c r="CB1511" s="3"/>
      <c r="CC1511" s="3"/>
      <c r="CD1511" s="3"/>
      <c r="CE1511" s="3"/>
      <c r="CF1511" s="3"/>
      <c r="CG1511" s="3"/>
      <c r="CH1511" s="3"/>
      <c r="CI1511" s="3"/>
      <c r="CJ1511" s="3"/>
      <c r="CK1511" s="3"/>
      <c r="CL1511" s="3"/>
      <c r="CM1511" s="3"/>
      <c r="CN1511" s="3"/>
      <c r="CO1511" s="3"/>
      <c r="CP1511" s="3"/>
      <c r="CQ1511" s="3"/>
      <c r="CR1511" s="3"/>
      <c r="CS1511" s="3"/>
      <c r="CT1511" s="3"/>
      <c r="CU1511" s="3"/>
    </row>
    <row r="1512" spans="1:99" ht="21" customHeight="1" x14ac:dyDescent="0.3">
      <c r="A1512" s="3"/>
      <c r="B1512" s="3"/>
      <c r="C1512" s="2"/>
      <c r="D1512" s="14"/>
      <c r="E1512" s="3"/>
      <c r="F1512" s="3"/>
      <c r="G1512" s="3"/>
      <c r="H1512" s="3"/>
      <c r="I1512" s="3"/>
      <c r="J1512" s="3"/>
      <c r="K1512" s="3"/>
      <c r="L1512" s="13"/>
      <c r="M1512" s="3"/>
      <c r="N1512" s="3"/>
      <c r="O1512" s="3"/>
      <c r="P1512" s="3"/>
      <c r="Q1512" s="3"/>
      <c r="R1512" s="3"/>
      <c r="S1512" s="2"/>
      <c r="T1512" s="2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S1512" s="3"/>
      <c r="BT1512" s="3"/>
      <c r="BU1512" s="3"/>
      <c r="BV1512" s="3"/>
      <c r="BW1512" s="3"/>
      <c r="BX1512" s="3"/>
      <c r="BY1512" s="3"/>
      <c r="BZ1512" s="3"/>
      <c r="CA1512" s="3"/>
      <c r="CB1512" s="3"/>
      <c r="CC1512" s="3"/>
      <c r="CD1512" s="3"/>
      <c r="CE1512" s="3"/>
      <c r="CF1512" s="3"/>
      <c r="CG1512" s="3"/>
      <c r="CH1512" s="3"/>
      <c r="CI1512" s="3"/>
      <c r="CJ1512" s="3"/>
      <c r="CK1512" s="3"/>
      <c r="CL1512" s="3"/>
      <c r="CM1512" s="3"/>
      <c r="CN1512" s="3"/>
      <c r="CO1512" s="3"/>
      <c r="CP1512" s="3"/>
      <c r="CQ1512" s="3"/>
      <c r="CR1512" s="3"/>
      <c r="CS1512" s="3"/>
      <c r="CT1512" s="3"/>
      <c r="CU1512" s="3"/>
    </row>
    <row r="1513" spans="1:99" ht="21" customHeight="1" x14ac:dyDescent="0.3">
      <c r="A1513" s="3"/>
      <c r="B1513" s="3"/>
      <c r="C1513" s="2"/>
      <c r="D1513" s="14"/>
      <c r="E1513" s="3"/>
      <c r="F1513" s="3"/>
      <c r="G1513" s="3"/>
      <c r="H1513" s="3"/>
      <c r="I1513" s="3"/>
      <c r="J1513" s="3"/>
      <c r="K1513" s="3"/>
      <c r="L1513" s="13"/>
      <c r="M1513" s="3"/>
      <c r="N1513" s="3"/>
      <c r="O1513" s="3"/>
      <c r="P1513" s="3"/>
      <c r="Q1513" s="3"/>
      <c r="R1513" s="3"/>
      <c r="S1513" s="2"/>
      <c r="T1513" s="2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S1513" s="3"/>
      <c r="BT1513" s="3"/>
      <c r="BU1513" s="3"/>
      <c r="BV1513" s="3"/>
      <c r="BW1513" s="3"/>
      <c r="BX1513" s="3"/>
      <c r="BY1513" s="3"/>
      <c r="BZ1513" s="3"/>
      <c r="CA1513" s="3"/>
      <c r="CB1513" s="3"/>
      <c r="CC1513" s="3"/>
      <c r="CD1513" s="3"/>
      <c r="CE1513" s="3"/>
      <c r="CF1513" s="3"/>
      <c r="CG1513" s="3"/>
      <c r="CH1513" s="3"/>
      <c r="CI1513" s="3"/>
      <c r="CJ1513" s="3"/>
      <c r="CK1513" s="3"/>
      <c r="CL1513" s="3"/>
      <c r="CM1513" s="3"/>
      <c r="CN1513" s="3"/>
      <c r="CO1513" s="3"/>
      <c r="CP1513" s="3"/>
      <c r="CQ1513" s="3"/>
      <c r="CR1513" s="3"/>
      <c r="CS1513" s="3"/>
      <c r="CT1513" s="3"/>
      <c r="CU1513" s="3"/>
    </row>
    <row r="1514" spans="1:99" ht="21" customHeight="1" x14ac:dyDescent="0.3">
      <c r="A1514" s="3"/>
      <c r="B1514" s="3"/>
      <c r="C1514" s="2"/>
      <c r="D1514" s="14"/>
      <c r="E1514" s="3"/>
      <c r="F1514" s="3"/>
      <c r="G1514" s="3"/>
      <c r="H1514" s="3"/>
      <c r="I1514" s="3"/>
      <c r="J1514" s="3"/>
      <c r="K1514" s="3"/>
      <c r="L1514" s="13"/>
      <c r="M1514" s="3"/>
      <c r="N1514" s="3"/>
      <c r="O1514" s="3"/>
      <c r="P1514" s="3"/>
      <c r="Q1514" s="3"/>
      <c r="R1514" s="3"/>
      <c r="S1514" s="2"/>
      <c r="T1514" s="2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S1514" s="3"/>
      <c r="BT1514" s="3"/>
      <c r="BU1514" s="3"/>
      <c r="BV1514" s="3"/>
      <c r="BW1514" s="3"/>
      <c r="BX1514" s="3"/>
      <c r="BY1514" s="3"/>
      <c r="BZ1514" s="3"/>
      <c r="CA1514" s="3"/>
      <c r="CB1514" s="3"/>
      <c r="CC1514" s="3"/>
      <c r="CD1514" s="3"/>
      <c r="CE1514" s="3"/>
      <c r="CF1514" s="3"/>
      <c r="CG1514" s="3"/>
      <c r="CH1514" s="3"/>
      <c r="CI1514" s="3"/>
      <c r="CJ1514" s="3"/>
      <c r="CK1514" s="3"/>
      <c r="CL1514" s="3"/>
      <c r="CM1514" s="3"/>
      <c r="CN1514" s="3"/>
      <c r="CO1514" s="3"/>
      <c r="CP1514" s="3"/>
      <c r="CQ1514" s="3"/>
      <c r="CR1514" s="3"/>
      <c r="CS1514" s="3"/>
      <c r="CT1514" s="3"/>
      <c r="CU1514" s="3"/>
    </row>
    <row r="1515" spans="1:99" ht="21" customHeight="1" x14ac:dyDescent="0.3">
      <c r="A1515" s="3"/>
      <c r="B1515" s="3"/>
      <c r="C1515" s="2"/>
      <c r="D1515" s="14"/>
      <c r="E1515" s="3"/>
      <c r="F1515" s="3"/>
      <c r="G1515" s="3"/>
      <c r="H1515" s="3"/>
      <c r="I1515" s="3"/>
      <c r="J1515" s="3"/>
      <c r="K1515" s="3"/>
      <c r="L1515" s="13"/>
      <c r="M1515" s="3"/>
      <c r="N1515" s="3"/>
      <c r="O1515" s="3"/>
      <c r="P1515" s="3"/>
      <c r="Q1515" s="3"/>
      <c r="R1515" s="3"/>
      <c r="S1515" s="2"/>
      <c r="T1515" s="2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S1515" s="3"/>
      <c r="BT1515" s="3"/>
      <c r="BU1515" s="3"/>
      <c r="BV1515" s="3"/>
      <c r="BW1515" s="3"/>
      <c r="BX1515" s="3"/>
      <c r="BY1515" s="3"/>
      <c r="BZ1515" s="3"/>
      <c r="CA1515" s="3"/>
      <c r="CB1515" s="3"/>
      <c r="CC1515" s="3"/>
      <c r="CD1515" s="3"/>
      <c r="CE1515" s="3"/>
      <c r="CF1515" s="3"/>
      <c r="CG1515" s="3"/>
      <c r="CH1515" s="3"/>
      <c r="CI1515" s="3"/>
      <c r="CJ1515" s="3"/>
      <c r="CK1515" s="3"/>
      <c r="CL1515" s="3"/>
      <c r="CM1515" s="3"/>
      <c r="CN1515" s="3"/>
      <c r="CO1515" s="3"/>
      <c r="CP1515" s="3"/>
      <c r="CQ1515" s="3"/>
      <c r="CR1515" s="3"/>
      <c r="CS1515" s="3"/>
      <c r="CT1515" s="3"/>
      <c r="CU1515" s="3"/>
    </row>
    <row r="1516" spans="1:99" ht="21" customHeight="1" x14ac:dyDescent="0.3">
      <c r="A1516" s="3"/>
      <c r="B1516" s="3"/>
      <c r="C1516" s="2"/>
      <c r="D1516" s="14"/>
      <c r="E1516" s="3"/>
      <c r="F1516" s="3"/>
      <c r="G1516" s="3"/>
      <c r="H1516" s="3"/>
      <c r="I1516" s="3"/>
      <c r="J1516" s="3"/>
      <c r="K1516" s="3"/>
      <c r="L1516" s="13"/>
      <c r="M1516" s="3"/>
      <c r="N1516" s="3"/>
      <c r="O1516" s="3"/>
      <c r="P1516" s="3"/>
      <c r="Q1516" s="3"/>
      <c r="R1516" s="3"/>
      <c r="S1516" s="2"/>
      <c r="T1516" s="2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S1516" s="3"/>
      <c r="BT1516" s="3"/>
      <c r="BU1516" s="3"/>
      <c r="BV1516" s="3"/>
      <c r="BW1516" s="3"/>
      <c r="BX1516" s="3"/>
      <c r="BY1516" s="3"/>
      <c r="BZ1516" s="3"/>
      <c r="CA1516" s="3"/>
      <c r="CB1516" s="3"/>
      <c r="CC1516" s="3"/>
      <c r="CD1516" s="3"/>
      <c r="CE1516" s="3"/>
      <c r="CF1516" s="3"/>
      <c r="CG1516" s="3"/>
      <c r="CH1516" s="3"/>
      <c r="CI1516" s="3"/>
      <c r="CJ1516" s="3"/>
      <c r="CK1516" s="3"/>
      <c r="CL1516" s="3"/>
      <c r="CM1516" s="3"/>
      <c r="CN1516" s="3"/>
      <c r="CO1516" s="3"/>
      <c r="CP1516" s="3"/>
      <c r="CQ1516" s="3"/>
      <c r="CR1516" s="3"/>
      <c r="CS1516" s="3"/>
      <c r="CT1516" s="3"/>
      <c r="CU1516" s="3"/>
    </row>
    <row r="1517" spans="1:99" ht="21" customHeight="1" x14ac:dyDescent="0.3">
      <c r="A1517" s="3"/>
      <c r="B1517" s="3"/>
      <c r="C1517" s="2"/>
      <c r="D1517" s="14"/>
      <c r="E1517" s="3"/>
      <c r="F1517" s="3"/>
      <c r="G1517" s="3"/>
      <c r="H1517" s="3"/>
      <c r="I1517" s="3"/>
      <c r="J1517" s="3"/>
      <c r="K1517" s="3"/>
      <c r="L1517" s="13"/>
      <c r="M1517" s="3"/>
      <c r="N1517" s="3"/>
      <c r="O1517" s="3"/>
      <c r="P1517" s="3"/>
      <c r="Q1517" s="3"/>
      <c r="R1517" s="3"/>
      <c r="S1517" s="2"/>
      <c r="T1517" s="2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S1517" s="3"/>
      <c r="BT1517" s="3"/>
      <c r="BU1517" s="3"/>
      <c r="BV1517" s="3"/>
      <c r="BW1517" s="3"/>
      <c r="BX1517" s="3"/>
      <c r="BY1517" s="3"/>
      <c r="BZ1517" s="3"/>
      <c r="CA1517" s="3"/>
      <c r="CB1517" s="3"/>
      <c r="CC1517" s="3"/>
      <c r="CD1517" s="3"/>
      <c r="CE1517" s="3"/>
      <c r="CF1517" s="3"/>
      <c r="CG1517" s="3"/>
      <c r="CH1517" s="3"/>
      <c r="CI1517" s="3"/>
      <c r="CJ1517" s="3"/>
      <c r="CK1517" s="3"/>
      <c r="CL1517" s="3"/>
      <c r="CM1517" s="3"/>
      <c r="CN1517" s="3"/>
      <c r="CO1517" s="3"/>
      <c r="CP1517" s="3"/>
      <c r="CQ1517" s="3"/>
      <c r="CR1517" s="3"/>
      <c r="CS1517" s="3"/>
      <c r="CT1517" s="3"/>
      <c r="CU1517" s="3"/>
    </row>
    <row r="1518" spans="1:99" ht="21" customHeight="1" x14ac:dyDescent="0.3">
      <c r="A1518" s="3"/>
      <c r="B1518" s="3"/>
      <c r="C1518" s="2"/>
      <c r="D1518" s="14"/>
      <c r="E1518" s="3"/>
      <c r="F1518" s="3"/>
      <c r="G1518" s="3"/>
      <c r="H1518" s="3"/>
      <c r="I1518" s="3"/>
      <c r="J1518" s="3"/>
      <c r="K1518" s="3"/>
      <c r="L1518" s="13"/>
      <c r="M1518" s="3"/>
      <c r="N1518" s="3"/>
      <c r="O1518" s="3"/>
      <c r="P1518" s="3"/>
      <c r="Q1518" s="3"/>
      <c r="R1518" s="3"/>
      <c r="S1518" s="2"/>
      <c r="T1518" s="2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S1518" s="3"/>
      <c r="BT1518" s="3"/>
      <c r="BU1518" s="3"/>
      <c r="BV1518" s="3"/>
      <c r="BW1518" s="3"/>
      <c r="BX1518" s="3"/>
      <c r="BY1518" s="3"/>
      <c r="BZ1518" s="3"/>
      <c r="CA1518" s="3"/>
      <c r="CB1518" s="3"/>
      <c r="CC1518" s="3"/>
      <c r="CD1518" s="3"/>
      <c r="CE1518" s="3"/>
      <c r="CF1518" s="3"/>
      <c r="CG1518" s="3"/>
      <c r="CH1518" s="3"/>
      <c r="CI1518" s="3"/>
      <c r="CJ1518" s="3"/>
      <c r="CK1518" s="3"/>
      <c r="CL1518" s="3"/>
      <c r="CM1518" s="3"/>
      <c r="CN1518" s="3"/>
      <c r="CO1518" s="3"/>
      <c r="CP1518" s="3"/>
      <c r="CQ1518" s="3"/>
      <c r="CR1518" s="3"/>
      <c r="CS1518" s="3"/>
      <c r="CT1518" s="3"/>
      <c r="CU1518" s="3"/>
    </row>
    <row r="1519" spans="1:99" ht="21" customHeight="1" x14ac:dyDescent="0.3">
      <c r="A1519" s="3"/>
      <c r="B1519" s="3"/>
      <c r="C1519" s="2"/>
      <c r="D1519" s="14"/>
      <c r="E1519" s="3"/>
      <c r="F1519" s="3"/>
      <c r="G1519" s="3"/>
      <c r="H1519" s="3"/>
      <c r="I1519" s="3"/>
      <c r="J1519" s="3"/>
      <c r="K1519" s="3"/>
      <c r="L1519" s="13"/>
      <c r="M1519" s="3"/>
      <c r="N1519" s="3"/>
      <c r="O1519" s="3"/>
      <c r="P1519" s="3"/>
      <c r="Q1519" s="3"/>
      <c r="R1519" s="3"/>
      <c r="S1519" s="2"/>
      <c r="T1519" s="2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S1519" s="3"/>
      <c r="BT1519" s="3"/>
      <c r="BU1519" s="3"/>
      <c r="BV1519" s="3"/>
      <c r="BW1519" s="3"/>
      <c r="BX1519" s="3"/>
      <c r="BY1519" s="3"/>
      <c r="BZ1519" s="3"/>
      <c r="CA1519" s="3"/>
      <c r="CB1519" s="3"/>
      <c r="CC1519" s="3"/>
      <c r="CD1519" s="3"/>
      <c r="CE1519" s="3"/>
      <c r="CF1519" s="3"/>
      <c r="CG1519" s="3"/>
      <c r="CH1519" s="3"/>
      <c r="CI1519" s="3"/>
      <c r="CJ1519" s="3"/>
      <c r="CK1519" s="3"/>
      <c r="CL1519" s="3"/>
      <c r="CM1519" s="3"/>
      <c r="CN1519" s="3"/>
      <c r="CO1519" s="3"/>
      <c r="CP1519" s="3"/>
      <c r="CQ1519" s="3"/>
      <c r="CR1519" s="3"/>
      <c r="CS1519" s="3"/>
      <c r="CT1519" s="3"/>
      <c r="CU1519" s="3"/>
    </row>
    <row r="1520" spans="1:99" ht="21" customHeight="1" x14ac:dyDescent="0.3">
      <c r="A1520" s="3"/>
      <c r="B1520" s="3"/>
      <c r="C1520" s="2"/>
      <c r="D1520" s="14"/>
      <c r="E1520" s="3"/>
      <c r="F1520" s="3"/>
      <c r="G1520" s="3"/>
      <c r="H1520" s="3"/>
      <c r="I1520" s="3"/>
      <c r="J1520" s="3"/>
      <c r="K1520" s="3"/>
      <c r="L1520" s="13"/>
      <c r="M1520" s="3"/>
      <c r="N1520" s="3"/>
      <c r="O1520" s="3"/>
      <c r="P1520" s="3"/>
      <c r="Q1520" s="3"/>
      <c r="R1520" s="3"/>
      <c r="S1520" s="2"/>
      <c r="T1520" s="2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S1520" s="3"/>
      <c r="BT1520" s="3"/>
      <c r="BU1520" s="3"/>
      <c r="BV1520" s="3"/>
      <c r="BW1520" s="3"/>
      <c r="BX1520" s="3"/>
      <c r="BY1520" s="3"/>
      <c r="BZ1520" s="3"/>
      <c r="CA1520" s="3"/>
      <c r="CB1520" s="3"/>
      <c r="CC1520" s="3"/>
      <c r="CD1520" s="3"/>
      <c r="CE1520" s="3"/>
      <c r="CF1520" s="3"/>
      <c r="CG1520" s="3"/>
      <c r="CH1520" s="3"/>
      <c r="CI1520" s="3"/>
      <c r="CJ1520" s="3"/>
      <c r="CK1520" s="3"/>
      <c r="CL1520" s="3"/>
      <c r="CM1520" s="3"/>
      <c r="CN1520" s="3"/>
      <c r="CO1520" s="3"/>
      <c r="CP1520" s="3"/>
      <c r="CQ1520" s="3"/>
      <c r="CR1520" s="3"/>
      <c r="CS1520" s="3"/>
      <c r="CT1520" s="3"/>
      <c r="CU1520" s="3"/>
    </row>
    <row r="1521" spans="1:99" ht="21" customHeight="1" x14ac:dyDescent="0.3">
      <c r="A1521" s="3"/>
      <c r="B1521" s="3"/>
      <c r="C1521" s="2"/>
      <c r="D1521" s="14"/>
      <c r="E1521" s="3"/>
      <c r="F1521" s="3"/>
      <c r="G1521" s="3"/>
      <c r="H1521" s="3"/>
      <c r="I1521" s="3"/>
      <c r="J1521" s="3"/>
      <c r="K1521" s="3"/>
      <c r="L1521" s="13"/>
      <c r="M1521" s="3"/>
      <c r="N1521" s="3"/>
      <c r="O1521" s="3"/>
      <c r="P1521" s="3"/>
      <c r="Q1521" s="3"/>
      <c r="R1521" s="3"/>
      <c r="S1521" s="2"/>
      <c r="T1521" s="2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S1521" s="3"/>
      <c r="BT1521" s="3"/>
      <c r="BU1521" s="3"/>
      <c r="BV1521" s="3"/>
      <c r="BW1521" s="3"/>
      <c r="BX1521" s="3"/>
      <c r="BY1521" s="3"/>
      <c r="BZ1521" s="3"/>
      <c r="CA1521" s="3"/>
      <c r="CB1521" s="3"/>
      <c r="CC1521" s="3"/>
      <c r="CD1521" s="3"/>
      <c r="CE1521" s="3"/>
      <c r="CF1521" s="3"/>
      <c r="CG1521" s="3"/>
      <c r="CH1521" s="3"/>
      <c r="CI1521" s="3"/>
      <c r="CJ1521" s="3"/>
      <c r="CK1521" s="3"/>
      <c r="CL1521" s="3"/>
      <c r="CM1521" s="3"/>
      <c r="CN1521" s="3"/>
      <c r="CO1521" s="3"/>
      <c r="CP1521" s="3"/>
      <c r="CQ1521" s="3"/>
      <c r="CR1521" s="3"/>
      <c r="CS1521" s="3"/>
      <c r="CT1521" s="3"/>
      <c r="CU152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N A A B Q S w M E F A A C A A g A X J E H W x X I G O S m A A A A 9 w A A A B I A H A B D b 2 5 m a W c v U G F j a 2 F n Z S 5 4 b W w g o h g A K K A U A A A A A A A A A A A A A A A A A A A A A A A A A A A A h Y 8 x D o I w G I W v Q r r T l q r R k J 8 y O J m I M T E x r k 2 p 0 A j F 0 G K 5 m 4 N H 8 g p i F H V z f N / 7 h v f u 1 x u k f V 0 F F 9 V a 3 Z g E R Z i i Q B n Z 5 N o U C e r c M V y g l M N W y J M o V D D I x s a 9 z R N U O n e O C f H e Y z / B T V s Q R m l E D t l 6 J 0 t V C / S R 9 X 8 5 1 M Y 6 Y a R C H P a v M Z z h a D r D E W V z T I G M F D J t v g Y b B j / b H w j L r n J d q 7 g y 4 W o D Z I x A 3 i f 4 A 1 B L A w Q U A A I A C A B c k Q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J E H W + D b P W o B C g A A R O M A A B M A H A B G b 3 J t d W x h c y 9 T Z W N 0 a W 9 u M S 5 t I K I Y A C i g F A A A A A A A A A A A A A A A A A A A A A A A A A A A A O 2 a a 2 / b y h G G v w f I f 1 g w R a E A h F H Z j u 2 0 C F B G l G 0 i u l U X p 4 G P U d D S x i Z M k Q F F 5 d j H y H / v 8 q r l X m h K z S m c 5 A 2 C O N 4 h d 2 Z n Z 2 e G 5 L O i 8 9 g L A z L J f r b / 8 f L F y x e r W z e i C z K 5 p T R u k 3 f E p / H L F 4 T 9 m Y T r a E 7 Z S P d + T v 2 9 j 2 F 0 d x 2 G d 6 1 T z 6 d 7 n T C I a R C v W s b w 7 7 + 9 m k y H n Q + / / Z P 0 L W d A T p 1 e l 6 Q j e / f + 6 t 5 4 b Z J g 7 f s m i a M 1 f W 3 m k 6 f q / p P + Y C o y X Y + X T k y X 7 4 x M a J g f v G C R / 2 Z c f b u 0 3 d i 9 y u 9 / Z Y y i c B n G z P J z 6 i 5 o t D L Y N F P 3 m t m W S / L x F q / K J J e 5 1 P L 9 y d z 1 3 W j 1 L r H r 6 n U 5 c e f W D W 7 Y v N O H L 3 Q z 6 T R y g 9 X n M F p 2 Q n + 9 D B L h q q W w w n x 8 N B z b Y K t l V x A 3 e P h m k k f j g z W y B m Q w 3 B M F k 6 k 1 n U 2 K 0 Z j e x + n w x / P u u C u N n g 7 H 5 O O 5 N Z U E 1 q j b I 7 Y 1 L W 9 Z u D F N J b b 1 K Z n d C e K j w 7 3 E 6 H R 0 Z H 3 q d w f y P M n V Z O r 0 e m T S 7 f X k + 5 J R t Z 6 R N Z 5 + k u 3 q D 2 e D K R n P R g o b R h 3 y l + K O Y L 2 8 p l E 6 z h x i 9 Z S S M a e Y G x 4 4 F 0 P b I m o L 8 p U S e 9 b V u q G y o v L O S R z O 7 1 g 4 C B t m f X U 9 3 7 3 2 f C 9 + I J l q e d n 8 N R f 2 e 3 n u c 7 Z j 8 u i t y 3 7 V z J k J V Z N 9 p N 7 N b a x w T I d F N 7 N A u o F F c B j J w e U G 8 w f y p C z x I Q 1 W q n n 5 q 4 Z f a R S H A Z U 3 J P L m l X X w W x / G r k / S K x R S 2 5 l 0 0 n A a d c c d L n q L n b G 9 1 T x c B z E Z U Z Z L A p V H M u V V D 3 N i Z + n e U N L z g j v J 7 A t v Q U O 1 q L O O y V n E T r + 8 1 t D 3 V r f y V j 4 s l z S O Z A f a 9 E t 8 W 2 N + m o l q 5 K f + O o z o i k n Z K m v 2 i b 9 M v e E 9 9 1 p e J 9 t R 7 7 M 3 Z 0 d e P h a 8 c B b 5 y p u Z L r b w j e X l v W t W c 5 g w W H h J W V K L J 9 4 f V J S c e d F C d o g g 1 c 6 b y 6 e 3 3 v x O L 5 N u 6 1 N 3 t Y 5 o s p C V t M y + 5 9 / J D h + 5 X 1 k u Y I U 3 3 W B x w v d n f d l d U f h 7 w G o K f 7 J L f 6 Q y K 7 j x J Y e U i p T S n r u i y f l d z S P v i 8 o j f Z q E U r F N K 3 l 2 L x L H z v 9 q S f a p Y m 4 S s 8 h Q Z C J 2 X h U H I c u 9 g z S y C S u 6 p O / G c 7 Y X N 0 R l w y T p Y I g 1 n 9 O V Z H P 3 g U W A T 9 1 A 0 p G W d 3 H w j P m W H U G l j J U f Z y j O P 4 2 o G / N B X V 7 O + i p F S u g M + 0 n J m f D z f N v 0 H m M a u E v W T W R N B t f T Z I J 8 u C U 0 K U n P o c h + 0 t h e 2 6 g q + + K 7 c z b J h e u v K a 8 r H U 9 H W 7 J N Z t r N G Y a Z X x d V b j D z 9 q f S 8 m z a n L K z 4 Z u Z S v 9 S t C x c k y L 3 J Z V O p G w + q v 1 G 2 W F w L U X R Q 4 h N g 9 A n i J 0 B 1 w x o G g B V z S / L v F j Z K 8 V 8 U 7 + 5 g l 3 W a K E s a y u x r v h W 6 q 1 Q Y F U V V R U z 5 S y b B V Q q Z b U 4 V u r h p g T y V U 8 q d F J l 0 5 c y d f X K C 5 Z U o x R 1 S S x F i v J T L T l y m V G V F r G c C C V E L B t l p Z C L Q 1 4 Q x B o g 5 H 0 5 1 y v z u y K n F 3 k 8 z 9 1 F v i 5 T N J e V n 0 7 E Y v K t J N w i x w p p t c y k l e x Z J s x N j q z k q m X 4 V Z 0 Y E 8 E m M Q p J T Z G O u F n Z o 2 x M k 6 f f c f g 7 N + e E + u w J O R l r y Z p N Q t 3 5 L b n M U t o V u 8 n o W e 8 N w p z D j 1 k X F h v u d Q 3 t G t r 6 R V T t M h 9 / r a x Z l y x 1 a a 5 Z 2 l I l v G o q + / 6 Z 6 f l k o J 8 0 4 3 A t 1 T a J h k s D 1 m L B z p o T L O j 9 5 k y y w X Q k O 5 V y I k g D L L v H J O 3 0 7 + b 1 A n / o w 2 i R n m V F 6 k p F m 2 P P 2 5 E k r n x y r n s q O 4 r v 0 z T U N Q d b F 3 V d C R Y r n 1 w h v t W 4 q 1 3 j L 9 m 3 a q 9 J J v 0 A b t z S a 3 z R a 9 e 0 8 p J 3 T e P U G n R Y N l c 0 9 F P 2 1 G L q 3 v 5 w 6 l k C Y B 5 m s / Z p d F N O X j l K 3 C m q m p o e 4 N 5 w N i 4 K a 6 J 0 j y W P a y + g r c f L V O 2 V S S 4 5 K 4 R f N 0 Z d s W c s I 3 n h X D 5 0 a a v v v r 7 6 a p Z j P h a W 1 s X r f m 2 8 C i b 8 a e G q f T Z 4 F u G q d n B b F z C S h 3 e J G S 5 I h G B q H j M H 2 8 Z M W x 0 0 6 o v 3 d e s X b P j + q y f a 5 Q u u P 6 g J b t 2 i v k + M F w v + A a N d 2 M D D u m c X y d / m 4 5 Y r r s t N h 8 1 z 0 + H / s m + b z e J 2 8 G n n i l 6 t 7 k 7 d P u b b s s 0 2 v N l i G 1 J n b C b X v 6 9 r 6 1 / Y S e r T D 4 W F g 5 2 B 3 f 2 3 8 H K u c v 1 R n b m C D W b 1 S w o 3 6 S R M T 6 j w t M s G Z Q O P U g P L T R 0 m H t m z 0 6 e b B e v G a 0 w 9 1 p v K 6 0 / i K 1 u 1 s h F v N + / E j 3 f s x N 8 0 a 8 X b z + 4 o i K F d e V 2 w r 3 2 P I S 0 / r x / 8 d 3 k p n P b 1 I S 2 o T e K l c k h H Y 6 f T T R 6 1 S W e 6 V / P m e b / p q 2 e m w + j 2 u 2 O r Z 2 / + R z q z q f 5 d d L Y n W t U H N a q r J p r G q G u N 8 x / k / d j p 9 R x r s L v m w 4 a a W Q k w h h d W j / S H t n P q d G 1 e d 1 W y s y 1 v G t p y W C x f a U t V o n 2 a e M K W o 4 a 2 s O g 1 O r P J u T M c V K z I x 3 b 2 x X F D / S w / G u P h b F D 1 Q T q y 6 9 J P G q p m + c 4 4 Z 8 6 e V l S n I 7 u q f t t Q 9 U k R c 2 I Q 7 q q 4 / b e G m t 8 y R X 1 r / K + Z M + l W t B e D O + 9 4 u + 5 5 W b B V y D r l b 7 s r r 0 t + g p V y 7 s k G d l f e N P 2 1 k / w 3 t u x E a z X e 8 7 G t T B D q 0 F F t V y r Y q y 7 F u l d P f 2 J F r h a 3 J 0 u 0 s J C 6 7 C + 5 x z T O H I v 9 O 2 D L H a u O W u H r x A 3 6 v u x t X Q s p W F e 6 W d 2 c 7 T d v z t 7 u 2 J w d N 2 v O h O d L 2 y b Z 5 5 7 / a 2 x I s Z C / z y b h Z 5 L d w T r m 7 d s 6 w Z M n W z y x H C d u s d M P M a R v D W Z W + v k n G f g 0 K Q Z 0 D W R b 2 0 A K 5 h R f w j K 3 p V + 9 C H E G 0 + 6 A p e i R M / i Q f R T T i o l C r r n t w r l w 7 H r h m D V A + m 9 t T T + 2 t Z 8 K / Y P m o d / e 9 R P B S b P Y P / h 1 Y r / a J j w R / C f Z W x O 1 G c J D i e Y M H D Q 7 A 0 l H w D 1 D v X z h B Z r p e N T 6 V Q 4 4 k 9 b + a w P E N Y h r E N c g r k F c g 7 g G c Q 3 i G s Q 1 i G s Q 1 y C u Q V y D u A Z x D e I a x D W I 6 + e W c U B c P y t U G M Q 1 i G s Q 1 y C u Q V y D u A Z x D e I a x D W I a x D X I K 5 B X I O 4 B n E N 4 h r E N Y h r E N c g r k F c g 7 g G c Q 3 i + l c m r g 9 A X I O 4 B n E N 4 r p O B u I a x D W I a x D X I K 5 B X I O 4 B n E t P z y B u A Z x D e I a x D W I a x D X I K 5 B X I O 4 B n E N 4 h r E N Y h r E N c g r k F c a 5 0 L 4 h r E N Y h r E N c g r k F c g 7 g G c Q 3 i G s Q 1 i G s Q 1 y C u Q V y D u A Z x / f M R 1 4 c g r k F c g 7 g G c V 0 n A 3 E N 4 h r E N Y h r E N c g r k F c g 7 i W H 5 5 A X I O 4 B n E N 4 h r E N Y h r E N c g r k F c g 7 g G c Q 3 i G s Q 1 i G s Q 1 y C u t c 4 F c Q 3 i G s Q 1 i G s Q 1 y C u Q V y D u A Z x D e I a x D W I a x D X I K 5 B X I O 4 / v m I 6 z c g r k F c g 7 g G c V 0 n A 3 E N 4 h r E N Y h r E N c g r k F c g 7 i W H 5 5 A X I O 4 B n E N 4 h r E N Y h r E N c g r k F c g 7 g G c Q 3 i G s Q 1 i G s Q 1 y C u t c 4 F c Q 3 i G s Q 1 i G s Q 1 y C u Q V y D u A Z x D e I a x D W I a x D X I K 5 B X I O 4 / q G J 6 / 8 C U E s B A i 0 A F A A C A A g A X J E H W x X I G O S m A A A A 9 w A A A B I A A A A A A A A A A A A A A A A A A A A A A E N v b m Z p Z y 9 Q Y W N r Y W d l L n h t b F B L A Q I t A B Q A A g A I A F y R B 1 s P y u m r p A A A A O k A A A A T A A A A A A A A A A A A A A A A A P I A A A B b Q 2 9 u d G V u d F 9 U e X B l c 1 0 u e G 1 s U E s B A i 0 A F A A C A A g A X J E H W + D b P W o B C g A A R O M A A B M A A A A A A A A A A A A A A A A A 4 w E A A E Z v c m 1 1 b G F z L 1 N l Y 3 R p b 2 4 x L m 1 Q S w U G A A A A A A M A A w D C A A A A M Q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e I A A A A A A A D 3 4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F l Y 2 M 0 M T c t Y W Q z Y y 0 0 Z j F h L T h h Z W M t M D Y 5 Y W U 4 Z T Q 1 N W Y y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N 1 Q x M j o 0 M D o 1 N y 4 z O D E 5 O D E z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U w M T d l Z j Q t Y T Q 3 Z S 0 0 N z Q w L W E z N T E t O G U 1 N m V i Z D c 3 Z G E w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N 1 Q x M j o 0 M D o 1 N y 4 0 M T Q 0 O T M 3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U x M T R l N T g t Y T B k Y y 0 0 M z Y w L W E w O T I t Y 2 R m Z T N h N W M 2 N z d h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N 1 Q x M j o 0 M D o 1 N y 4 0 M j A 0 O T Q z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h k N m I 2 N 2 U t M D g 5 N C 0 0 N z c z L T l m N T I t O T U 2 Z j B k N T h m N T I w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N 1 Q x M j o 0 M D o 1 N y 4 0 M j Y 0 O T Y y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d h Z j M w N T c t M z F j M C 0 0 Z T Y 4 L T g y M D Q t Y T Z h Y T Z l Z j E z M G Q w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N 1 Q x M j o 0 M D o 1 N y 4 0 M z I 0 O T Q 1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E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3 c p r e h n H B M g g l D n c 3 f u k c A A A A A A g A A A A A A E G Y A A A A B A A A g A A A A M 2 P / / Y F f N v H 4 3 5 7 t X K B t k 5 X b I I D 2 l t p u w f 2 4 G 7 H Q K o U A A A A A D o A A A A A C A A A g A A A A n 9 8 G R d g v P s G r V R h d Z a 3 X t 0 b d r P o j r k O f U l 4 J R U A q p m h Q A A A A / 6 7 K E r Y K a h f u / E y t E W i R 3 0 1 B d F E a 6 3 0 X 1 K W e C u Q c / z 0 h 1 i U f b V m F p N 1 G g 3 u z 0 h h Z c N U s X 9 c N J l N A L 4 b f k l U F 8 M S 6 / u Q T J Q f m F b I R F 1 K j 4 x Z A A A A A / K e v W s l 5 E i d + c 2 O N l S 3 m 7 B K 6 8 q 8 L H Z g S j A 2 6 k s X o E L / a i 3 P 6 g I 8 M 3 w G d s c L C e v v 3 Q k + R w y 9 Z O H e t / u F v p g / u p w = = < / D a t a M a s h u p > 
</file>

<file path=customXml/itemProps1.xml><?xml version="1.0" encoding="utf-8"?>
<ds:datastoreItem xmlns:ds="http://schemas.openxmlformats.org/officeDocument/2006/customXml" ds:itemID="{E81742BA-F97D-4656-8561-F5E1CCA0A0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2025-08-13T07:13:20Z</dcterms:modified>
</cp:coreProperties>
</file>